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des LPJ Realisasi APBDes 2019\"/>
    </mc:Choice>
  </mc:AlternateContent>
  <bookViews>
    <workbookView xWindow="0" yWindow="0" windowWidth="20490" windowHeight="7155" activeTab="1"/>
  </bookViews>
  <sheets>
    <sheet name="Realisasi APBDes 2019" sheetId="1" r:id="rId1"/>
    <sheet name="Realisasi Keg." sheetId="2" r:id="rId2"/>
  </sheets>
  <calcPr calcId="152511"/>
</workbook>
</file>

<file path=xl/calcChain.xml><?xml version="1.0" encoding="utf-8"?>
<calcChain xmlns="http://schemas.openxmlformats.org/spreadsheetml/2006/main">
  <c r="K46" i="2" l="1"/>
  <c r="H342" i="1" l="1"/>
  <c r="O26" i="2" l="1"/>
  <c r="N20" i="2" l="1"/>
  <c r="M46" i="2"/>
  <c r="M65" i="2"/>
  <c r="M91" i="2"/>
  <c r="M83" i="2"/>
  <c r="N65" i="2"/>
  <c r="N91" i="2"/>
  <c r="O91" i="2"/>
  <c r="P91" i="2"/>
  <c r="N83" i="2"/>
  <c r="O83" i="2"/>
  <c r="P83" i="2"/>
  <c r="O65" i="2"/>
  <c r="P65" i="2"/>
  <c r="P95" i="2" s="1"/>
  <c r="N46" i="2"/>
  <c r="O46" i="2"/>
  <c r="P46" i="2"/>
  <c r="O20" i="2"/>
  <c r="P20" i="2"/>
  <c r="M20" i="2"/>
  <c r="L20" i="2" l="1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22" i="2"/>
  <c r="L23" i="2"/>
  <c r="L24" i="2"/>
  <c r="L25" i="2"/>
  <c r="L26" i="2"/>
  <c r="L21" i="2"/>
  <c r="E117" i="1" l="1"/>
  <c r="F479" i="1"/>
  <c r="F478" i="1" s="1"/>
  <c r="F477" i="1" s="1"/>
  <c r="F476" i="1" s="1"/>
  <c r="F480" i="1"/>
  <c r="F484" i="1"/>
  <c r="F489" i="1"/>
  <c r="F488" i="1" s="1"/>
  <c r="F487" i="1" s="1"/>
  <c r="F486" i="1" s="1"/>
  <c r="F491" i="1"/>
  <c r="F492" i="1"/>
  <c r="F493" i="1"/>
  <c r="F497" i="1"/>
  <c r="F496" i="1" s="1"/>
  <c r="F495" i="1" s="1"/>
  <c r="F498" i="1"/>
  <c r="F501" i="1"/>
  <c r="F505" i="1"/>
  <c r="F504" i="1" s="1"/>
  <c r="F503" i="1" s="1"/>
  <c r="F509" i="1"/>
  <c r="F506" i="1"/>
  <c r="F524" i="1"/>
  <c r="F523" i="1" s="1"/>
  <c r="F522" i="1" s="1"/>
  <c r="F520" i="1"/>
  <c r="F518" i="1"/>
  <c r="F517" i="1" s="1"/>
  <c r="F516" i="1" s="1"/>
  <c r="F514" i="1"/>
  <c r="F513" i="1" s="1"/>
  <c r="F512" i="1" s="1"/>
  <c r="F530" i="1"/>
  <c r="F529" i="1" s="1"/>
  <c r="F528" i="1" s="1"/>
  <c r="F527" i="1" s="1"/>
  <c r="F531" i="1"/>
  <c r="F534" i="1"/>
  <c r="F533" i="1" s="1"/>
  <c r="F539" i="1"/>
  <c r="F538" i="1" s="1"/>
  <c r="F537" i="1" s="1"/>
  <c r="F536" i="1" s="1"/>
  <c r="F544" i="1"/>
  <c r="F543" i="1" s="1"/>
  <c r="F542" i="1" s="1"/>
  <c r="F541" i="1" s="1"/>
  <c r="F551" i="1"/>
  <c r="F552" i="1"/>
  <c r="F550" i="1"/>
  <c r="F549" i="1" s="1"/>
  <c r="F553" i="1" s="1"/>
  <c r="F545" i="1"/>
  <c r="F540" i="1"/>
  <c r="F535" i="1"/>
  <c r="F532" i="1"/>
  <c r="F526" i="1"/>
  <c r="F525" i="1"/>
  <c r="F521" i="1"/>
  <c r="F519" i="1"/>
  <c r="F515" i="1"/>
  <c r="F510" i="1"/>
  <c r="F508" i="1"/>
  <c r="F507" i="1"/>
  <c r="F502" i="1"/>
  <c r="F500" i="1"/>
  <c r="F499" i="1"/>
  <c r="F494" i="1"/>
  <c r="F490" i="1"/>
  <c r="F485" i="1"/>
  <c r="F482" i="1"/>
  <c r="F483" i="1"/>
  <c r="F481" i="1"/>
  <c r="F402" i="1"/>
  <c r="F399" i="1"/>
  <c r="F398" i="1" s="1"/>
  <c r="F397" i="1" s="1"/>
  <c r="F394" i="1"/>
  <c r="F391" i="1"/>
  <c r="F390" i="1" s="1"/>
  <c r="F389" i="1" s="1"/>
  <c r="F385" i="1"/>
  <c r="F384" i="1" s="1"/>
  <c r="F383" i="1" s="1"/>
  <c r="F381" i="1"/>
  <c r="F380" i="1" s="1"/>
  <c r="F379" i="1" s="1"/>
  <c r="F377" i="1"/>
  <c r="F376" i="1" s="1"/>
  <c r="F375" i="1" s="1"/>
  <c r="F373" i="1"/>
  <c r="F366" i="1" s="1"/>
  <c r="F365" i="1" s="1"/>
  <c r="F367" i="1"/>
  <c r="F406" i="1"/>
  <c r="F405" i="1" s="1"/>
  <c r="F407" i="1"/>
  <c r="F411" i="1"/>
  <c r="F410" i="1" s="1"/>
  <c r="F409" i="1" s="1"/>
  <c r="F415" i="1"/>
  <c r="F414" i="1" s="1"/>
  <c r="F413" i="1" s="1"/>
  <c r="F419" i="1"/>
  <c r="F418" i="1" s="1"/>
  <c r="F417" i="1" s="1"/>
  <c r="F423" i="1"/>
  <c r="F422" i="1" s="1"/>
  <c r="F421" i="1" s="1"/>
  <c r="F424" i="1"/>
  <c r="F426" i="1"/>
  <c r="F430" i="1"/>
  <c r="F429" i="1" s="1"/>
  <c r="F428" i="1" s="1"/>
  <c r="F432" i="1"/>
  <c r="F433" i="1"/>
  <c r="F434" i="1"/>
  <c r="F435" i="1"/>
  <c r="F436" i="1"/>
  <c r="F437" i="1"/>
  <c r="F440" i="1"/>
  <c r="F439" i="1" s="1"/>
  <c r="F438" i="1" s="1"/>
  <c r="F442" i="1"/>
  <c r="F445" i="1"/>
  <c r="F444" i="1" s="1"/>
  <c r="F446" i="1"/>
  <c r="F448" i="1"/>
  <c r="F451" i="1"/>
  <c r="F450" i="1" s="1"/>
  <c r="F454" i="1"/>
  <c r="F452" i="1"/>
  <c r="F458" i="1"/>
  <c r="F457" i="1" s="1"/>
  <c r="F456" i="1" s="1"/>
  <c r="F460" i="1"/>
  <c r="F461" i="1"/>
  <c r="F462" i="1"/>
  <c r="F464" i="1"/>
  <c r="F468" i="1"/>
  <c r="F467" i="1" s="1"/>
  <c r="F466" i="1" s="1"/>
  <c r="F472" i="1"/>
  <c r="F474" i="1"/>
  <c r="F470" i="1"/>
  <c r="F471" i="1"/>
  <c r="F475" i="1"/>
  <c r="F473" i="1"/>
  <c r="F469" i="1"/>
  <c r="F465" i="1"/>
  <c r="F463" i="1"/>
  <c r="F459" i="1"/>
  <c r="F455" i="1"/>
  <c r="F453" i="1"/>
  <c r="F449" i="1"/>
  <c r="F447" i="1"/>
  <c r="F443" i="1"/>
  <c r="F441" i="1"/>
  <c r="F431" i="1"/>
  <c r="F427" i="1"/>
  <c r="F425" i="1"/>
  <c r="F420" i="1"/>
  <c r="F416" i="1"/>
  <c r="F412" i="1"/>
  <c r="F408" i="1"/>
  <c r="F404" i="1"/>
  <c r="F403" i="1"/>
  <c r="F401" i="1"/>
  <c r="F400" i="1"/>
  <c r="F396" i="1"/>
  <c r="F395" i="1"/>
  <c r="F393" i="1"/>
  <c r="F392" i="1"/>
  <c r="F387" i="1"/>
  <c r="F386" i="1"/>
  <c r="F382" i="1"/>
  <c r="F378" i="1"/>
  <c r="F374" i="1"/>
  <c r="F369" i="1"/>
  <c r="F370" i="1"/>
  <c r="F371" i="1"/>
  <c r="F372" i="1"/>
  <c r="F368" i="1"/>
  <c r="F256" i="1"/>
  <c r="F249" i="1"/>
  <c r="F248" i="1" s="1"/>
  <c r="F247" i="1" s="1"/>
  <c r="F216" i="1"/>
  <c r="F219" i="1"/>
  <c r="F218" i="1" s="1"/>
  <c r="F217" i="1" s="1"/>
  <c r="F222" i="1"/>
  <c r="F221" i="1" s="1"/>
  <c r="F235" i="1"/>
  <c r="F226" i="1"/>
  <c r="F229" i="1"/>
  <c r="F231" i="1"/>
  <c r="F234" i="1"/>
  <c r="F225" i="1" s="1"/>
  <c r="F224" i="1" s="1"/>
  <c r="F238" i="1"/>
  <c r="F237" i="1" s="1"/>
  <c r="F239" i="1"/>
  <c r="F241" i="1"/>
  <c r="F245" i="1"/>
  <c r="F244" i="1" s="1"/>
  <c r="F243" i="1" s="1"/>
  <c r="F251" i="1"/>
  <c r="F252" i="1"/>
  <c r="F253" i="1"/>
  <c r="F254" i="1"/>
  <c r="F257" i="1"/>
  <c r="F259" i="1"/>
  <c r="F262" i="1"/>
  <c r="F261" i="1" s="1"/>
  <c r="F260" i="1" s="1"/>
  <c r="F264" i="1"/>
  <c r="F265" i="1"/>
  <c r="F266" i="1"/>
  <c r="F268" i="1"/>
  <c r="F267" i="1" s="1"/>
  <c r="F269" i="1"/>
  <c r="F271" i="1"/>
  <c r="F272" i="1"/>
  <c r="F273" i="1"/>
  <c r="F275" i="1"/>
  <c r="F274" i="1" s="1"/>
  <c r="F276" i="1"/>
  <c r="F279" i="1"/>
  <c r="F278" i="1" s="1"/>
  <c r="F281" i="1"/>
  <c r="F284" i="1"/>
  <c r="F283" i="1" s="1"/>
  <c r="F282" i="1" s="1"/>
  <c r="F286" i="1"/>
  <c r="F287" i="1"/>
  <c r="F289" i="1"/>
  <c r="F288" i="1" s="1"/>
  <c r="F296" i="1"/>
  <c r="F295" i="1" s="1"/>
  <c r="F292" i="1"/>
  <c r="F290" i="1"/>
  <c r="F294" i="1"/>
  <c r="F302" i="1"/>
  <c r="F300" i="1"/>
  <c r="F299" i="1"/>
  <c r="F298" i="1" s="1"/>
  <c r="F297" i="1" s="1"/>
  <c r="F304" i="1"/>
  <c r="F306" i="1"/>
  <c r="F308" i="1"/>
  <c r="F309" i="1"/>
  <c r="F311" i="1"/>
  <c r="F310" i="1" s="1"/>
  <c r="F312" i="1"/>
  <c r="F314" i="1"/>
  <c r="F317" i="1"/>
  <c r="F316" i="1" s="1"/>
  <c r="F319" i="1"/>
  <c r="F321" i="1"/>
  <c r="F322" i="1"/>
  <c r="F326" i="1"/>
  <c r="F325" i="1" s="1"/>
  <c r="F327" i="1"/>
  <c r="F331" i="1"/>
  <c r="F330" i="1" s="1"/>
  <c r="F332" i="1"/>
  <c r="F335" i="1"/>
  <c r="F338" i="1"/>
  <c r="F337" i="1" s="1"/>
  <c r="F340" i="1"/>
  <c r="F341" i="1"/>
  <c r="F342" i="1"/>
  <c r="F346" i="1"/>
  <c r="F345" i="1" s="1"/>
  <c r="F361" i="1"/>
  <c r="F359" i="1"/>
  <c r="F358" i="1" s="1"/>
  <c r="F357" i="1" s="1"/>
  <c r="F355" i="1"/>
  <c r="F352" i="1"/>
  <c r="F350" i="1" s="1"/>
  <c r="F349" i="1" s="1"/>
  <c r="F353" i="1"/>
  <c r="F354" i="1"/>
  <c r="F362" i="1"/>
  <c r="F360" i="1"/>
  <c r="F356" i="1"/>
  <c r="F351" i="1"/>
  <c r="F348" i="1"/>
  <c r="F347" i="1"/>
  <c r="F343" i="1"/>
  <c r="F339" i="1"/>
  <c r="F336" i="1"/>
  <c r="F334" i="1"/>
  <c r="F333" i="1"/>
  <c r="F328" i="1"/>
  <c r="F324" i="1"/>
  <c r="F323" i="1"/>
  <c r="F320" i="1"/>
  <c r="F315" i="1"/>
  <c r="F313" i="1"/>
  <c r="F307" i="1"/>
  <c r="F303" i="1"/>
  <c r="F301" i="1"/>
  <c r="F293" i="1"/>
  <c r="F291" i="1"/>
  <c r="F285" i="1"/>
  <c r="F280" i="1"/>
  <c r="F277" i="1"/>
  <c r="F270" i="1"/>
  <c r="F263" i="1"/>
  <c r="F255" i="1"/>
  <c r="F258" i="1"/>
  <c r="F250" i="1"/>
  <c r="F246" i="1"/>
  <c r="F242" i="1"/>
  <c r="F240" i="1"/>
  <c r="F233" i="1"/>
  <c r="F232" i="1"/>
  <c r="F230" i="1"/>
  <c r="F223" i="1"/>
  <c r="F228" i="1"/>
  <c r="F227" i="1"/>
  <c r="F220" i="1"/>
  <c r="F344" i="1" l="1"/>
  <c r="F329" i="1"/>
  <c r="F511" i="1"/>
  <c r="F388" i="1"/>
  <c r="F364" i="1"/>
  <c r="F363" i="1" s="1"/>
  <c r="F236" i="1"/>
  <c r="F215" i="1"/>
  <c r="F546" i="1" s="1"/>
  <c r="F547" i="1" s="1"/>
  <c r="F554" i="1" s="1"/>
  <c r="E421" i="1"/>
  <c r="F118" i="1"/>
  <c r="F119" i="1"/>
  <c r="E119" i="1"/>
  <c r="F111" i="1"/>
  <c r="F110" i="1" s="1"/>
  <c r="E111" i="1"/>
  <c r="F115" i="1"/>
  <c r="F112" i="1"/>
  <c r="F142" i="1"/>
  <c r="F108" i="1"/>
  <c r="F107" i="1" s="1"/>
  <c r="F106" i="1" s="1"/>
  <c r="F210" i="1"/>
  <c r="F209" i="1" s="1"/>
  <c r="F213" i="1"/>
  <c r="F211" i="1"/>
  <c r="F207" i="1"/>
  <c r="F206" i="1" s="1"/>
  <c r="F204" i="1"/>
  <c r="F202" i="1"/>
  <c r="F200" i="1"/>
  <c r="F201" i="1"/>
  <c r="F198" i="1" s="1"/>
  <c r="F193" i="1"/>
  <c r="F190" i="1"/>
  <c r="F192" i="1"/>
  <c r="F214" i="1"/>
  <c r="F212" i="1"/>
  <c r="F208" i="1"/>
  <c r="F205" i="1"/>
  <c r="F203" i="1"/>
  <c r="F199" i="1"/>
  <c r="F194" i="1"/>
  <c r="F191" i="1"/>
  <c r="F186" i="1"/>
  <c r="F185" i="1" s="1"/>
  <c r="F184" i="1" s="1"/>
  <c r="F181" i="1"/>
  <c r="F177" i="1"/>
  <c r="F171" i="1" s="1"/>
  <c r="F170" i="1" s="1"/>
  <c r="F183" i="1"/>
  <c r="F179" i="1"/>
  <c r="F180" i="1"/>
  <c r="F187" i="1"/>
  <c r="F182" i="1"/>
  <c r="F178" i="1"/>
  <c r="F172" i="1"/>
  <c r="F174" i="1"/>
  <c r="F175" i="1"/>
  <c r="F176" i="1"/>
  <c r="F167" i="1"/>
  <c r="F166" i="1" s="1"/>
  <c r="F168" i="1"/>
  <c r="F164" i="1"/>
  <c r="F160" i="1"/>
  <c r="F159" i="1" s="1"/>
  <c r="F158" i="1" s="1"/>
  <c r="F162" i="1"/>
  <c r="F163" i="1"/>
  <c r="F156" i="1"/>
  <c r="F154" i="1"/>
  <c r="F153" i="1" s="1"/>
  <c r="F152" i="1" s="1"/>
  <c r="F173" i="1"/>
  <c r="F169" i="1"/>
  <c r="F165" i="1"/>
  <c r="F161" i="1"/>
  <c r="F157" i="1"/>
  <c r="F155" i="1"/>
  <c r="F150" i="1"/>
  <c r="F148" i="1"/>
  <c r="F146" i="1" s="1"/>
  <c r="F149" i="1"/>
  <c r="F138" i="1"/>
  <c r="F137" i="1" s="1"/>
  <c r="F136" i="1" s="1"/>
  <c r="F143" i="1"/>
  <c r="F140" i="1"/>
  <c r="F141" i="1"/>
  <c r="F151" i="1"/>
  <c r="F147" i="1"/>
  <c r="F139" i="1"/>
  <c r="F134" i="1"/>
  <c r="F135" i="1"/>
  <c r="F129" i="1"/>
  <c r="F131" i="1"/>
  <c r="F132" i="1"/>
  <c r="F133" i="1"/>
  <c r="F130" i="1"/>
  <c r="F125" i="1"/>
  <c r="F120" i="1"/>
  <c r="F122" i="1"/>
  <c r="F123" i="1"/>
  <c r="F124" i="1"/>
  <c r="F126" i="1"/>
  <c r="F121" i="1"/>
  <c r="F116" i="1"/>
  <c r="F114" i="1"/>
  <c r="F113" i="1"/>
  <c r="F109" i="1"/>
  <c r="F103" i="1"/>
  <c r="F101" i="1"/>
  <c r="F100" i="1" s="1"/>
  <c r="F99" i="1" s="1"/>
  <c r="F94" i="1" s="1"/>
  <c r="F97" i="1"/>
  <c r="F96" i="1" s="1"/>
  <c r="F95" i="1" s="1"/>
  <c r="F90" i="1"/>
  <c r="F89" i="1" s="1"/>
  <c r="F88" i="1" s="1"/>
  <c r="F92" i="1"/>
  <c r="F93" i="1"/>
  <c r="F104" i="1"/>
  <c r="F102" i="1"/>
  <c r="F98" i="1"/>
  <c r="F91" i="1"/>
  <c r="F86" i="1"/>
  <c r="F85" i="1" s="1"/>
  <c r="F84" i="1" s="1"/>
  <c r="F87" i="1"/>
  <c r="F82" i="1"/>
  <c r="F80" i="1"/>
  <c r="F83" i="1"/>
  <c r="F81" i="1"/>
  <c r="F78" i="1"/>
  <c r="F79" i="1"/>
  <c r="F76" i="1"/>
  <c r="F75" i="1" s="1"/>
  <c r="F74" i="1" s="1"/>
  <c r="F77" i="1"/>
  <c r="F71" i="1"/>
  <c r="F70" i="1" s="1"/>
  <c r="F69" i="1" s="1"/>
  <c r="F73" i="1"/>
  <c r="F72" i="1"/>
  <c r="F65" i="1"/>
  <c r="F66" i="1"/>
  <c r="F67" i="1"/>
  <c r="F63" i="1" s="1"/>
  <c r="F68" i="1"/>
  <c r="F61" i="1"/>
  <c r="F64" i="1"/>
  <c r="F62" i="1"/>
  <c r="F44" i="1"/>
  <c r="F57" i="1"/>
  <c r="F54" i="1"/>
  <c r="F59" i="1"/>
  <c r="F60" i="1"/>
  <c r="F56" i="1"/>
  <c r="F58" i="1"/>
  <c r="F55" i="1"/>
  <c r="F46" i="1"/>
  <c r="F47" i="1"/>
  <c r="F48" i="1"/>
  <c r="F49" i="1"/>
  <c r="F50" i="1"/>
  <c r="F51" i="1"/>
  <c r="F52" i="1"/>
  <c r="F53" i="1"/>
  <c r="F45" i="1"/>
  <c r="F39" i="1"/>
  <c r="F38" i="1" s="1"/>
  <c r="F37" i="1" s="1"/>
  <c r="F41" i="1"/>
  <c r="F40" i="1"/>
  <c r="F34" i="1"/>
  <c r="F33" i="1" s="1"/>
  <c r="F32" i="1" s="1"/>
  <c r="F36" i="1"/>
  <c r="F35" i="1"/>
  <c r="F28" i="1"/>
  <c r="F27" i="1" s="1"/>
  <c r="F26" i="1" s="1"/>
  <c r="F30" i="1"/>
  <c r="F31" i="1"/>
  <c r="F29" i="1"/>
  <c r="F20" i="1"/>
  <c r="F22" i="1"/>
  <c r="F21" i="1"/>
  <c r="F15" i="1"/>
  <c r="F17" i="1"/>
  <c r="F18" i="1"/>
  <c r="F19" i="1"/>
  <c r="F16" i="1"/>
  <c r="F11" i="1"/>
  <c r="F13" i="1"/>
  <c r="F14" i="1"/>
  <c r="F12" i="1"/>
  <c r="F105" i="1" l="1"/>
  <c r="F197" i="1"/>
  <c r="F196" i="1" s="1"/>
  <c r="F195" i="1" s="1"/>
  <c r="F189" i="1"/>
  <c r="F188" i="1" s="1"/>
  <c r="F145" i="1"/>
  <c r="F144" i="1" s="1"/>
  <c r="F128" i="1"/>
  <c r="F127" i="1" s="1"/>
  <c r="F117" i="1"/>
  <c r="F43" i="1"/>
  <c r="F42" i="1" s="1"/>
  <c r="F25" i="1"/>
  <c r="E284" i="1"/>
  <c r="E527" i="1"/>
  <c r="E529" i="1"/>
  <c r="E511" i="1"/>
  <c r="E517" i="1"/>
  <c r="E516" i="1"/>
  <c r="E479" i="1"/>
  <c r="E472" i="1"/>
  <c r="E468" i="1"/>
  <c r="E451" i="1"/>
  <c r="E450" i="1"/>
  <c r="E306" i="1"/>
  <c r="E297" i="1"/>
  <c r="E279" i="1"/>
  <c r="E536" i="1"/>
  <c r="E528" i="1"/>
  <c r="E503" i="1"/>
  <c r="E495" i="1"/>
  <c r="E477" i="1"/>
  <c r="E90" i="1"/>
  <c r="E75" i="1"/>
  <c r="E76" i="1"/>
  <c r="E71" i="1"/>
  <c r="E63" i="1"/>
  <c r="E57" i="1"/>
  <c r="E54" i="1"/>
  <c r="E44" i="1"/>
  <c r="E34" i="1"/>
  <c r="E22" i="1"/>
  <c r="E20" i="1"/>
  <c r="E15" i="1"/>
  <c r="E11" i="1"/>
  <c r="F24" i="1" l="1"/>
  <c r="I364" i="1"/>
  <c r="H227" i="1"/>
  <c r="E367" i="1"/>
  <c r="H360" i="1"/>
  <c r="I355" i="1"/>
  <c r="I358" i="1" s="1"/>
  <c r="H355" i="1"/>
  <c r="J349" i="1"/>
  <c r="J350" i="1"/>
  <c r="J351" i="1"/>
  <c r="J352" i="1"/>
  <c r="J353" i="1"/>
  <c r="J354" i="1"/>
  <c r="J348" i="1"/>
  <c r="E322" i="1"/>
  <c r="I184" i="1"/>
  <c r="J184" i="1"/>
  <c r="K184" i="1"/>
  <c r="H184" i="1"/>
  <c r="L174" i="1"/>
  <c r="L175" i="1"/>
  <c r="L176" i="1"/>
  <c r="L177" i="1"/>
  <c r="L178" i="1"/>
  <c r="L179" i="1"/>
  <c r="L180" i="1"/>
  <c r="L181" i="1"/>
  <c r="L182" i="1"/>
  <c r="L183" i="1"/>
  <c r="L173" i="1"/>
  <c r="E129" i="1"/>
  <c r="E553" i="1"/>
  <c r="E551" i="1"/>
  <c r="E549" i="1"/>
  <c r="J355" i="1" l="1"/>
  <c r="L184" i="1"/>
  <c r="E543" i="1"/>
  <c r="E542" i="1" s="1"/>
  <c r="E541" i="1" s="1"/>
  <c r="E544" i="1"/>
  <c r="E538" i="1"/>
  <c r="E537" i="1" s="1"/>
  <c r="E539" i="1"/>
  <c r="E531" i="1"/>
  <c r="E530" i="1" s="1"/>
  <c r="E534" i="1"/>
  <c r="E533" i="1" s="1"/>
  <c r="E524" i="1"/>
  <c r="E523" i="1" s="1"/>
  <c r="E522" i="1" s="1"/>
  <c r="E518" i="1"/>
  <c r="E520" i="1"/>
  <c r="E514" i="1"/>
  <c r="E513" i="1" s="1"/>
  <c r="E512" i="1" s="1"/>
  <c r="E506" i="1"/>
  <c r="E505" i="1" s="1"/>
  <c r="E504" i="1" s="1"/>
  <c r="E509" i="1"/>
  <c r="E497" i="1"/>
  <c r="E496" i="1" s="1"/>
  <c r="E498" i="1"/>
  <c r="E501" i="1"/>
  <c r="E489" i="1"/>
  <c r="E493" i="1"/>
  <c r="E488" i="1" s="1"/>
  <c r="E487" i="1" s="1"/>
  <c r="E486" i="1" s="1"/>
  <c r="E480" i="1"/>
  <c r="E478" i="1" s="1"/>
  <c r="E484" i="1"/>
  <c r="E467" i="1"/>
  <c r="E466" i="1" s="1"/>
  <c r="E437" i="1" s="1"/>
  <c r="E363" i="1" s="1"/>
  <c r="E474" i="1"/>
  <c r="E464" i="1"/>
  <c r="E457" i="1" s="1"/>
  <c r="E456" i="1" s="1"/>
  <c r="E462" i="1"/>
  <c r="E458" i="1"/>
  <c r="E452" i="1"/>
  <c r="E454" i="1"/>
  <c r="E445" i="1"/>
  <c r="E444" i="1" s="1"/>
  <c r="E446" i="1"/>
  <c r="E448" i="1"/>
  <c r="E439" i="1"/>
  <c r="E438" i="1" s="1"/>
  <c r="E440" i="1"/>
  <c r="E442" i="1"/>
  <c r="E423" i="1"/>
  <c r="E422" i="1" s="1"/>
  <c r="E424" i="1"/>
  <c r="E426" i="1"/>
  <c r="E429" i="1"/>
  <c r="E428" i="1" s="1"/>
  <c r="E430" i="1"/>
  <c r="E419" i="1"/>
  <c r="E418" i="1" s="1"/>
  <c r="E417" i="1" s="1"/>
  <c r="E414" i="1"/>
  <c r="E413" i="1" s="1"/>
  <c r="E415" i="1"/>
  <c r="E411" i="1"/>
  <c r="E410" i="1" s="1"/>
  <c r="E409" i="1" s="1"/>
  <c r="E407" i="1"/>
  <c r="E406" i="1" s="1"/>
  <c r="E405" i="1" s="1"/>
  <c r="E402" i="1"/>
  <c r="E398" i="1" s="1"/>
  <c r="E397" i="1" s="1"/>
  <c r="E399" i="1"/>
  <c r="E394" i="1"/>
  <c r="E390" i="1" s="1"/>
  <c r="E389" i="1" s="1"/>
  <c r="E391" i="1"/>
  <c r="E385" i="1"/>
  <c r="E384" i="1" s="1"/>
  <c r="E383" i="1" s="1"/>
  <c r="E380" i="1"/>
  <c r="E379" i="1" s="1"/>
  <c r="E381" i="1"/>
  <c r="E377" i="1"/>
  <c r="E376" i="1" s="1"/>
  <c r="E375" i="1" s="1"/>
  <c r="E373" i="1"/>
  <c r="E366" i="1" s="1"/>
  <c r="E365" i="1" s="1"/>
  <c r="E359" i="1"/>
  <c r="E358" i="1" s="1"/>
  <c r="E357" i="1" s="1"/>
  <c r="E361" i="1"/>
  <c r="E350" i="1"/>
  <c r="E355" i="1"/>
  <c r="E346" i="1"/>
  <c r="E345" i="1" s="1"/>
  <c r="E342" i="1"/>
  <c r="E338" i="1"/>
  <c r="E335" i="1"/>
  <c r="E332" i="1"/>
  <c r="E331" i="1" s="1"/>
  <c r="E327" i="1"/>
  <c r="E326" i="1" s="1"/>
  <c r="E325" i="1" s="1"/>
  <c r="E321" i="1"/>
  <c r="E317" i="1" s="1"/>
  <c r="E319" i="1"/>
  <c r="E314" i="1"/>
  <c r="E311" i="1" s="1"/>
  <c r="E310" i="1" s="1"/>
  <c r="E312" i="1"/>
  <c r="E304" i="1"/>
  <c r="E302" i="1"/>
  <c r="E299" i="1" s="1"/>
  <c r="E298" i="1" s="1"/>
  <c r="E300" i="1"/>
  <c r="E290" i="1"/>
  <c r="E289" i="1" s="1"/>
  <c r="E288" i="1" s="1"/>
  <c r="E292" i="1"/>
  <c r="E295" i="1"/>
  <c r="E283" i="1"/>
  <c r="E282" i="1" s="1"/>
  <c r="E278" i="1"/>
  <c r="E274" i="1" s="1"/>
  <c r="E276" i="1"/>
  <c r="E275" i="1" s="1"/>
  <c r="E269" i="1"/>
  <c r="E268" i="1" s="1"/>
  <c r="E267" i="1" s="1"/>
  <c r="E262" i="1"/>
  <c r="E261" i="1" s="1"/>
  <c r="E260" i="1" s="1"/>
  <c r="E257" i="1"/>
  <c r="E256" i="1" s="1"/>
  <c r="E254" i="1"/>
  <c r="E248" i="1" s="1"/>
  <c r="E249" i="1"/>
  <c r="E244" i="1"/>
  <c r="E243" i="1" s="1"/>
  <c r="E245" i="1"/>
  <c r="E241" i="1"/>
  <c r="E239" i="1"/>
  <c r="E238" i="1" s="1"/>
  <c r="E237" i="1" s="1"/>
  <c r="E234" i="1"/>
  <c r="E231" i="1"/>
  <c r="E229" i="1"/>
  <c r="E226" i="1"/>
  <c r="E225" i="1" s="1"/>
  <c r="E224" i="1" s="1"/>
  <c r="E218" i="1"/>
  <c r="E221" i="1"/>
  <c r="E222" i="1"/>
  <c r="E219" i="1"/>
  <c r="E211" i="1"/>
  <c r="E213" i="1"/>
  <c r="E210" i="1" s="1"/>
  <c r="E209" i="1" s="1"/>
  <c r="E207" i="1"/>
  <c r="E206" i="1" s="1"/>
  <c r="E204" i="1"/>
  <c r="E202" i="1"/>
  <c r="E198" i="1"/>
  <c r="E190" i="1"/>
  <c r="E189" i="1" s="1"/>
  <c r="E188" i="1" s="1"/>
  <c r="E193" i="1"/>
  <c r="E186" i="1"/>
  <c r="E185" i="1" s="1"/>
  <c r="E184" i="1" s="1"/>
  <c r="E181" i="1"/>
  <c r="E177" i="1"/>
  <c r="E172" i="1"/>
  <c r="E168" i="1"/>
  <c r="E167" i="1" s="1"/>
  <c r="E166" i="1" s="1"/>
  <c r="E160" i="1"/>
  <c r="E159" i="1" s="1"/>
  <c r="E158" i="1" s="1"/>
  <c r="E164" i="1"/>
  <c r="E154" i="1"/>
  <c r="E153" i="1" s="1"/>
  <c r="E152" i="1" s="1"/>
  <c r="E156" i="1"/>
  <c r="E150" i="1"/>
  <c r="E146" i="1"/>
  <c r="E145" i="1" s="1"/>
  <c r="E144" i="1" s="1"/>
  <c r="E142" i="1"/>
  <c r="E138" i="1"/>
  <c r="E137" i="1" s="1"/>
  <c r="E136" i="1" s="1"/>
  <c r="E134" i="1"/>
  <c r="E128" i="1" s="1"/>
  <c r="E127" i="1" s="1"/>
  <c r="E118" i="1"/>
  <c r="E125" i="1"/>
  <c r="E120" i="1"/>
  <c r="E110" i="1"/>
  <c r="E105" i="1" s="1"/>
  <c r="E112" i="1"/>
  <c r="E115" i="1"/>
  <c r="E107" i="1"/>
  <c r="E106" i="1" s="1"/>
  <c r="E108" i="1"/>
  <c r="E103" i="1"/>
  <c r="E101" i="1"/>
  <c r="E100" i="1" s="1"/>
  <c r="E99" i="1" s="1"/>
  <c r="E97" i="1"/>
  <c r="E96" i="1" s="1"/>
  <c r="E95" i="1" s="1"/>
  <c r="E94" i="1" s="1"/>
  <c r="E89" i="1"/>
  <c r="E88" i="1" s="1"/>
  <c r="E86" i="1"/>
  <c r="E85" i="1" s="1"/>
  <c r="E84" i="1" s="1"/>
  <c r="E82" i="1"/>
  <c r="E80" i="1"/>
  <c r="E70" i="1"/>
  <c r="E69" i="1" s="1"/>
  <c r="E61" i="1"/>
  <c r="E43" i="1" s="1"/>
  <c r="E39" i="1"/>
  <c r="E38" i="1" s="1"/>
  <c r="E37" i="1" s="1"/>
  <c r="E33" i="1"/>
  <c r="E32" i="1" s="1"/>
  <c r="E27" i="1"/>
  <c r="E26" i="1" s="1"/>
  <c r="E28" i="1"/>
  <c r="E236" i="1" l="1"/>
  <c r="E217" i="1"/>
  <c r="E216" i="1" s="1"/>
  <c r="E316" i="1"/>
  <c r="E476" i="1"/>
  <c r="E337" i="1"/>
  <c r="E330" i="1" s="1"/>
  <c r="I330" i="1" s="1"/>
  <c r="I331" i="1" s="1"/>
  <c r="I333" i="1" s="1"/>
  <c r="E247" i="1"/>
  <c r="E364" i="1"/>
  <c r="E349" i="1"/>
  <c r="E344" i="1" s="1"/>
  <c r="E388" i="1"/>
  <c r="E259" i="1"/>
  <c r="E197" i="1"/>
  <c r="E196" i="1" s="1"/>
  <c r="E195" i="1" s="1"/>
  <c r="E171" i="1"/>
  <c r="E170" i="1" s="1"/>
  <c r="E74" i="1"/>
  <c r="E42" i="1"/>
  <c r="E25" i="1" l="1"/>
  <c r="E24" i="1" s="1"/>
  <c r="E329" i="1"/>
  <c r="E215" i="1" s="1"/>
  <c r="E546" i="1" s="1"/>
  <c r="E547" i="1" s="1"/>
  <c r="E554" i="1" s="1"/>
</calcChain>
</file>

<file path=xl/sharedStrings.xml><?xml version="1.0" encoding="utf-8"?>
<sst xmlns="http://schemas.openxmlformats.org/spreadsheetml/2006/main" count="1926" uniqueCount="563">
  <si>
    <t>ANGGARAN PENDAPATAN DAN BELANJA DESA</t>
  </si>
  <si>
    <t>PEMERINTAH DESA PURWODADI</t>
  </si>
  <si>
    <t>TAHUN ANGGARAN 2019</t>
  </si>
  <si>
    <t>URAIAN</t>
  </si>
  <si>
    <t>PENDAPATAN</t>
  </si>
  <si>
    <t>Pendapatan Asli Desa</t>
  </si>
  <si>
    <t>Hasil Aset Desa</t>
  </si>
  <si>
    <t>Pendapatan Transfer</t>
  </si>
  <si>
    <t>Dana Desa</t>
  </si>
  <si>
    <t>Bagi Hasil Pajak dan Retribusi</t>
  </si>
  <si>
    <t>Alokasi Dana Desa</t>
  </si>
  <si>
    <t>Pendapatan Lain-lain</t>
  </si>
  <si>
    <t>Bunga Bank</t>
  </si>
  <si>
    <t>JUMLAH PENDAPATAN</t>
  </si>
  <si>
    <t>BELANJA</t>
  </si>
  <si>
    <t>BIDANG PENYELENGGARAN PEMERINTAHAN DESA</t>
  </si>
  <si>
    <t>Penyediaan Penghasilan Tetap dan Tunjangan Kepala Desa</t>
  </si>
  <si>
    <t>Belanja Pegawai</t>
  </si>
  <si>
    <t>Penghasilan Tetap dan Tunjangan Kepala Desa</t>
  </si>
  <si>
    <t>Penghasilan Tetap Kepala Desa</t>
  </si>
  <si>
    <t>Penyediaan Penghasilan Tetap dan Tunjangan Perangkat Desa</t>
  </si>
  <si>
    <t>Penghasilan Tetap dan Tunjangan Perangkat Desa</t>
  </si>
  <si>
    <t>Penghasilan Tetap Perangkat Desa</t>
  </si>
  <si>
    <t>ADD</t>
  </si>
  <si>
    <t>Jaminan Sosial Kepala Desa dan Perangkat Desa</t>
  </si>
  <si>
    <t>Jaminan Kesehatan Kepala Desa</t>
  </si>
  <si>
    <t>Jaminan Kesehatan Perangkat Desa</t>
  </si>
  <si>
    <t>Belanja Barang dan Jasa</t>
  </si>
  <si>
    <t>Belanja Barang Perlengkapan</t>
  </si>
  <si>
    <t>Belanja Alat Tulis Kantor dan Benda Pos</t>
  </si>
  <si>
    <t>Belanja Perlengkapan Alat-alat Listrik</t>
  </si>
  <si>
    <t>Belanja Perlengkapan Alat Rumah Tangga dan Bahan Kebersihan</t>
  </si>
  <si>
    <t>Belanja Bahan Bakar Minyak/Gas/Isi Ulang Tabung Pemadam Kebakaran</t>
  </si>
  <si>
    <t>Belanja Barang Cetak dan Penggandaan</t>
  </si>
  <si>
    <t>Belanja Barang Konsumsi (Makan/Minum)</t>
  </si>
  <si>
    <t>Belanja Bahan Material</t>
  </si>
  <si>
    <t>Belanja Bendera/Umbul-umbul/Spanduk</t>
  </si>
  <si>
    <t>Belanja Pakaian Dinas/Seragam/Atribut</t>
  </si>
  <si>
    <t>Belanja Jasa Honorarium</t>
  </si>
  <si>
    <t>Belanja Jasa Honorarium Tim Pelaksana Kegiatan</t>
  </si>
  <si>
    <t>Belanja Jasa Honorarium Petugas</t>
  </si>
  <si>
    <t>Belanja Perjalanan Dinas</t>
  </si>
  <si>
    <t>Belanja Perjalanan Dinas Dalam Kabupaten/Kota</t>
  </si>
  <si>
    <t>Belanja Perjalanan Dinas Luar Kabupaten/Kota</t>
  </si>
  <si>
    <t>Belanja Kursus Pelatihan</t>
  </si>
  <si>
    <t>Belanja Jasa Sewa</t>
  </si>
  <si>
    <t>Belanja Jasa Sewa Sarana Mobilitas</t>
  </si>
  <si>
    <t>Belanja Operasional Perkantoran</t>
  </si>
  <si>
    <t>Belanja Jasa Langganan Listrik</t>
  </si>
  <si>
    <t>Belanja Jasa Langganan Air Bersih</t>
  </si>
  <si>
    <t>Belanja Jasa Langganan Majalah/Surat Kabar</t>
  </si>
  <si>
    <t>Belanja Jasa Langganan Internet</t>
  </si>
  <si>
    <t>Belanja Jasa Perpanjangan Ijin/Pajak</t>
  </si>
  <si>
    <t>Penyediaan Tunjangan BPD</t>
  </si>
  <si>
    <t>Tunjangan BPD</t>
  </si>
  <si>
    <t>Tunjangan Kedudukan BPD</t>
  </si>
  <si>
    <t>Belanja Jasa Honorarium Lainnya</t>
  </si>
  <si>
    <t>Penyediaan Insentif/Operasional RT/RW</t>
  </si>
  <si>
    <t>Belanja Jasa Honorarium/Insentif Pelayanan Desa</t>
  </si>
  <si>
    <t>Lain-lain Sub Bidang Siltap dan Operasional Pemerintahan Desa</t>
  </si>
  <si>
    <t>Belanja Pemeliharaan</t>
  </si>
  <si>
    <t>Belanja Pemeliharaan Kendaraan Bermotor</t>
  </si>
  <si>
    <t>Belanja Pemeliharaan Peralatan</t>
  </si>
  <si>
    <t>Belanja Pemeliharaan Jaringan dan Instalasi (Listrik, telepon, internet, komunikasi dll)</t>
  </si>
  <si>
    <t>Penyediaan Sarana Prasarana Pemerintahan Desa</t>
  </si>
  <si>
    <t>Penyediaan Sarana (Aset Tetap) Perkantoran/Pemerintahan</t>
  </si>
  <si>
    <t>Belanja Modal</t>
  </si>
  <si>
    <t>Belanja Modal Pengadaan Peralatan, Mesin dan Alat Berat</t>
  </si>
  <si>
    <t>Belanja Modal Peralatan Mebelair dan Aksesoris Ruangan</t>
  </si>
  <si>
    <t>Pemeliharaan Gedung/Prasarana Kantor Desa</t>
  </si>
  <si>
    <t>Belanja Jasa Honorarium Tenaga Ahli/Profesi/Konsultan/Narasumber</t>
  </si>
  <si>
    <t>Pengelolaan Administrasi Kependudukan, Pencatatan Sipil, Statistik dan Kearsipan</t>
  </si>
  <si>
    <t>Pelayanan Administrasi Umum dan  Kependudukan</t>
  </si>
  <si>
    <t>Belanja Jasa Honorarium Pembantu Tugas Umum Desa/Operator</t>
  </si>
  <si>
    <t>Penyusunan, Pendataan, dan Pemutakhiran Profil Desa **)</t>
  </si>
  <si>
    <t>Penyusunan Dokumen Perencanaan Desa (RPJMDesa/RKPDesa dll)</t>
  </si>
  <si>
    <t>Pengelolaan Administrasi/ Inventarisasi/Penilaian Aset Desa</t>
  </si>
  <si>
    <t>Pengembangan Sistem Informasi Desa</t>
  </si>
  <si>
    <t>Belanja Jasa Sewa Peralatan/Perlengkapan</t>
  </si>
  <si>
    <t>Penghargaan purna tugas bagi aparatur pemerintahan desa</t>
  </si>
  <si>
    <t>Sub Bidang Pertanahan</t>
  </si>
  <si>
    <t>Sertifikasi tanah milik desa</t>
  </si>
  <si>
    <t>Belanja Modal Lainnya</t>
  </si>
  <si>
    <t>Intensifikasi pemungutan pajak daerah /PBB</t>
  </si>
  <si>
    <t>BIDANG PELAKSANAAN PEMBANGUNAN DESA</t>
  </si>
  <si>
    <t>Sub Bidang Pendidikan</t>
  </si>
  <si>
    <t>Belanja Modal Peralatan Komputer</t>
  </si>
  <si>
    <t>Pengembangan dan Pembinaan Sanggar Seni dan Belajar</t>
  </si>
  <si>
    <t>Belanja Barang dan Jasa yang Diserahkan kepada Masyarakat</t>
  </si>
  <si>
    <t>Belanja Barang untuk Diserahkan kepada Masyarakat Lainnya</t>
  </si>
  <si>
    <t>Sub Bidang Kesehatan</t>
  </si>
  <si>
    <t>Pemeliharaan Sarana Prasarana Posyandu/Polindes/PKD</t>
  </si>
  <si>
    <t>Pembinaan dan pengembangan Kampung KB</t>
  </si>
  <si>
    <t>Sub Bidang Pekerjaan Umum dan Penataan Ruang</t>
  </si>
  <si>
    <t>Pemeliharaan Jalan Desa</t>
  </si>
  <si>
    <t>Belanja Modal Jalan/Prasarana Jalan</t>
  </si>
  <si>
    <t>Belanja Modal Jalan - Honor Tim Pelaksana Kegiatan</t>
  </si>
  <si>
    <t>Belanja Modal Jalan - Upah Tenaga Kerja</t>
  </si>
  <si>
    <t>Belanja Modal Jalan - Bahan Baku/Material</t>
  </si>
  <si>
    <t>Belanja Modal Gedung, Bangunan dan Taman</t>
  </si>
  <si>
    <t>Belanja Modal Gedung, Bangunan, Taman - Honor Pelaksana Kegiatan</t>
  </si>
  <si>
    <t>Belanja Modal Gedung, Bangunan, Taman - Upah Tenaga Kerja</t>
  </si>
  <si>
    <t>Belanja Modal Gedung, Bangunan, Taman - Bahan Baku/Material</t>
  </si>
  <si>
    <t>Sub Bidang Kawasan Pemukiman</t>
  </si>
  <si>
    <t>Belanja Modal Irigasi/Embung/Drainase/Air Limbah/Persampahan</t>
  </si>
  <si>
    <t>Belanja Modal Irigasi/Embung/Drainase/dll - Honor Tim Pelaksana Kegiatan</t>
  </si>
  <si>
    <t>Belanja Modal Irigasi/Embung/Drainase/dll - Bahan Baku/Material</t>
  </si>
  <si>
    <t>Belanja Modal Irigasi/Embung/Drainase/dll - Sewa Peralatan</t>
  </si>
  <si>
    <t>Pemberian stimulan jamban sehat</t>
  </si>
  <si>
    <t>Belanja Bantuan Bangunan untuk Diserahkan kepada Masyarakat</t>
  </si>
  <si>
    <t>Sub Bidang Perhubungan, Komunikasi dan Informatika</t>
  </si>
  <si>
    <t>Penyelenggaraan Informasi Publik Desa (Poster, Baliho Dll)</t>
  </si>
  <si>
    <t>Sub Bidang Pariwisata</t>
  </si>
  <si>
    <t>Belanja Modal Jaringan/Instalasi</t>
  </si>
  <si>
    <t>Belanja Modal Jaringan/Instalasi - Bahan Baku/Material</t>
  </si>
  <si>
    <t>Pengembangan Pariwisata Tingkat Desa</t>
  </si>
  <si>
    <t>Belanja Barang Perlengkapan Lainnya</t>
  </si>
  <si>
    <t>BIDANG PEMBINAAN KEMASYARAKATAN</t>
  </si>
  <si>
    <t>Penguatan &amp; Peningkatan Kapasitas Tenaga Keamanan/Ketertiban oleh Pemdes</t>
  </si>
  <si>
    <t>Pengadaan sarana prasarana pendukung kesiapsiagaan bencana</t>
  </si>
  <si>
    <t>Pengadaan seragam Satlinmas</t>
  </si>
  <si>
    <t>Sub Bidang Kebudayaan dan Keagamaan</t>
  </si>
  <si>
    <t>Pembinaan Group Kesenian dan Kebudayaan Tingkat Desa</t>
  </si>
  <si>
    <t>Pemberian stimulan kegiatan keagamaan</t>
  </si>
  <si>
    <t>Pelaksanaan upacara adat/tradisi daerah tingkat desa</t>
  </si>
  <si>
    <t>Lain-lain Kegiatan Sub Bidang Kebudayaan dan Keagamaan</t>
  </si>
  <si>
    <t>Sub Bidang Kepemudaan dan Olahraga</t>
  </si>
  <si>
    <t>Pelaksanaan peringatan hari besar nasional</t>
  </si>
  <si>
    <t>Operasional Karang Taruna</t>
  </si>
  <si>
    <t>Sub Bidang Kelembagaan Masyarakat</t>
  </si>
  <si>
    <t>Pembinaan LKMD/LPM/LPMD</t>
  </si>
  <si>
    <t>Pembinaan PKK</t>
  </si>
  <si>
    <t>Pembinaan Kader Pemberdayaan Masyarakat</t>
  </si>
  <si>
    <t>Operasional LPMD dan/atau LPMD</t>
  </si>
  <si>
    <t>Operasional PKK</t>
  </si>
  <si>
    <t>BIDANG PEMBERDAYAAN MASYARAKAT</t>
  </si>
  <si>
    <t>Sub Bidang Pertanian dan Peternakan</t>
  </si>
  <si>
    <t>Pembinaan/Pemberdayaan kelompok tani/Gapoktan</t>
  </si>
  <si>
    <t>Sub Bidang Peningkatan Kapasitas Aparatur Desa</t>
  </si>
  <si>
    <t>Peningkatan Kapatitas Perangkat Desa</t>
  </si>
  <si>
    <t>Penyelenggaraan festival/pagelaran seni budaya untuk anak</t>
  </si>
  <si>
    <t>Sub Bidang Dukungan Penanaman Modal</t>
  </si>
  <si>
    <t>Sub Bidang Perdagangan dan Perindustrian</t>
  </si>
  <si>
    <t>Pembangunan/Rehab Pasar Desa/Kios Milik Desa</t>
  </si>
  <si>
    <t>Lain-lain Sub Bidang Perdagangan dan Perindustrian</t>
  </si>
  <si>
    <t>Sub Bidang Penanggulangan Bencana</t>
  </si>
  <si>
    <t>Kegiatan Penanggulanan Bencana</t>
  </si>
  <si>
    <t>Belanja Tidak Terduga</t>
  </si>
  <si>
    <t>Sub Bidang Keadaan Darurat</t>
  </si>
  <si>
    <t>Penanganan Keadaan Darurat</t>
  </si>
  <si>
    <t>Sub Bidang Keadaan Mendesak</t>
  </si>
  <si>
    <t>Penanganan Keadaan Mendesak</t>
  </si>
  <si>
    <t>JUMLAH BELANJA</t>
  </si>
  <si>
    <t xml:space="preserve">SURPLUS / (DEFISIT) </t>
  </si>
  <si>
    <t>PEMBIAYAAN</t>
  </si>
  <si>
    <t>Penerimaan Pembiayaan</t>
  </si>
  <si>
    <t>SILPA Tahun Sebelumnya</t>
  </si>
  <si>
    <t>Pengeluaran Pembiayaan</t>
  </si>
  <si>
    <t>Penyertaan Modal Desa</t>
  </si>
  <si>
    <t>JUMLAH PEMBIAYAAN</t>
  </si>
  <si>
    <t>SILPA/SiLPA TAHUN BERJALAN</t>
  </si>
  <si>
    <t>REALISASI
ANGGARAN
(Rp)</t>
  </si>
  <si>
    <t>KODE
REKENING</t>
  </si>
  <si>
    <t>Penyelenggaran Belanja Siltap, Tunjangan dan Operasional 
Pemerintahan Desa</t>
  </si>
  <si>
    <t xml:space="preserve"> </t>
  </si>
  <si>
    <t>Penyediaan Jaminan Sosial bagi Kepala Desa dan 
Perangkat Desa</t>
  </si>
  <si>
    <t>Penyediaan Operasional BPD (rapat, ATK, Makan Minum, 
Pakaian Seragam, Listrik dll)</t>
  </si>
  <si>
    <t>Dukungan &amp; Sosialisasi Pelaksanaan Pilkades, 
Pemilihan Ka. Kewilayahan &amp; BPD</t>
  </si>
  <si>
    <t>Lain-lain Sub Bidang Tata Praja Pemerintahan, Perencanaan, 
Keuangan &amp; Pelaporan</t>
  </si>
  <si>
    <t>Penyelenggaran PAUD/TK/TPA/TKA/TPQ/Madrasah NonFormal 
Milik Desa (Honor, Pakaian dll)</t>
  </si>
  <si>
    <t>Penyelenggaraan Posyandu (Mkn Tambahan, Kls Bumil, 
Lamsia, Insentif)</t>
  </si>
  <si>
    <t>Pembangunan/Rehabilitas/Peningkatan/Pengerasan 
Jalan Desa **)</t>
  </si>
  <si>
    <t>Pembangunan/Rehabilitasi/Peningkatan/Pengerasan
 Jalan Lingkungan  Permukiman **)</t>
  </si>
  <si>
    <t>Pembangunan/Rehabilitasi/Peningkatan Balai Desa/
Balai Kemasyarakatan **)</t>
  </si>
  <si>
    <t>Pembangunan/Rehabilitasi/Peningkatan Pemakaman 
Milik Desa/Situs Bersejarah Milik Desa/Petilasan</t>
  </si>
  <si>
    <t>Pemeliharaan Sanitasi Pemukiman (Gorong-gorong, Selokan, 
Parit diluar Prasarana Jalan))</t>
  </si>
  <si>
    <t>Pembangunan/Rehabilitasi/Peningkatan Sumber Air Bersih
 Milik Desa **)</t>
  </si>
  <si>
    <t>Pembangunan/Rehabilitasi/Peningkatan Sarana dan Prasarana 
Pariwisata Milik **)</t>
  </si>
  <si>
    <t>Koordinasi Pembinaan Keamanan, Ketertiban &amp; Perlindungan 
Masy. Skala Lokal Desa</t>
  </si>
  <si>
    <t>Sub Bidang Pemberdayaan Perempuan, Perlindungan Anak 
dan Keluarga</t>
  </si>
  <si>
    <t>Pelatihan Pengelolaan BUM Desa (Pelatihan yg dilaksanakan 
oleh Pemdes)</t>
  </si>
  <si>
    <t>Pembentukan/Fasilitasi/Pelatihan/Pendampingan kelompok
 usaha ekonomi produktif</t>
  </si>
  <si>
    <t>BIDANG PENANGGULANGAN BENCANA, DARURAT DAN 
MENDESAK DESA</t>
  </si>
  <si>
    <t>Penyelenggaraan Tata Praja Pemerintahan, Perencanaan, 
Keuangan dan Pelaporan</t>
  </si>
  <si>
    <t>Penyelenggaraan Musyawarah Perencanaan Desa/
Pembahasan APBDes (Reguler)</t>
  </si>
  <si>
    <t>Sub Bidang Ketenteraman, Ketertiban Umum dan 
Perlindungan Masyarakat</t>
  </si>
  <si>
    <t>Belanja Modal Jalan - Sewa Peralatan</t>
  </si>
  <si>
    <t>Pembangunan/Rehabilitasi Sarana Prasarana Kebudayaan/
Rumah Adat/Kegamaan Milik Desa **)</t>
  </si>
  <si>
    <t>Pemeliharaan Sarana Prasarana Kebudayaan, Rumah Adat 
dan Kegamaan Milik Desa</t>
  </si>
  <si>
    <t>Penyediaan Operasional Pemerintah Desa (ATK, Honor PKPKD dan 
PPKD dll)</t>
  </si>
  <si>
    <t>Penyusunan Dokumen Keuangan Desa (APBDes, 
APBDes Perubahan, LPJ dll)</t>
  </si>
  <si>
    <t>Belanja Barang Cetak dan Penggandaan Karcis Pasar</t>
  </si>
  <si>
    <t>Belanja Pakaian Seragam Patugas Pasar</t>
  </si>
  <si>
    <t>Belanja Pemeliharaan Rollingdoor Kios Mudal</t>
  </si>
  <si>
    <t>Belanja Barang dan Jasa : Operasional BKD</t>
  </si>
  <si>
    <t>Belanja Pakaian Seragam Petugas TPR</t>
  </si>
  <si>
    <t>Penyusunan Laporan Kepala Desa, LPPDesa dan
 Informasi Kepada Masyarakat</t>
  </si>
  <si>
    <t>Belanja Barang dan Jasa : Sertijab PJ Kepala Desa</t>
  </si>
  <si>
    <t>Belanja Jasa Honorarium/Insentif  Kader Desa</t>
  </si>
  <si>
    <t>Belanja Jasa Honorarium Tenaga Kerja (HOK) Padukuhan</t>
  </si>
  <si>
    <t>Belanja Barang dan Jasa : Basecamp P.Siung</t>
  </si>
  <si>
    <t>Belanja Modal : Basecamp P. Siung</t>
  </si>
  <si>
    <t>Belanja Pakaian/ Busan Jawa Perangkat Desa</t>
  </si>
  <si>
    <t>Belanja Barang dan Jasa : Perawatan Gamelan</t>
  </si>
  <si>
    <t>Penyelenggaraan Musyawaran Desa Lainnya (Musdus, rembug desa 
Non Reguler)</t>
  </si>
  <si>
    <t>Pilkades</t>
  </si>
  <si>
    <t>BPD</t>
  </si>
  <si>
    <t>sertijab</t>
  </si>
  <si>
    <t>Jml</t>
  </si>
  <si>
    <t>Belanja Modal Peralatan Alat Ukur : Timbangan Balita</t>
  </si>
  <si>
    <t>Belanja Modal : BKK untuk 4 Padukuhan</t>
  </si>
  <si>
    <t>Dilem</t>
  </si>
  <si>
    <t>Dakbong</t>
  </si>
  <si>
    <t>Belanja Jasa Honorarium Petugas TPR</t>
  </si>
  <si>
    <t xml:space="preserve">LAPORAN REALISASI PELAKSANAAN </t>
  </si>
  <si>
    <t>ANGGARAN
SETELAH PERUBAHAN
(Rp)</t>
  </si>
  <si>
    <t xml:space="preserve">SEMESTER AKHIR </t>
  </si>
  <si>
    <t>6.1</t>
  </si>
  <si>
    <t>6.1.1</t>
  </si>
  <si>
    <t>6.2</t>
  </si>
  <si>
    <t>6.2.2</t>
  </si>
  <si>
    <t>4.1</t>
  </si>
  <si>
    <t>4.1.2</t>
  </si>
  <si>
    <t>4.1.3</t>
  </si>
  <si>
    <t>4.1.4</t>
  </si>
  <si>
    <t>4.2</t>
  </si>
  <si>
    <t>4.2.1</t>
  </si>
  <si>
    <t>4.2.2</t>
  </si>
  <si>
    <t>4.2.3</t>
  </si>
  <si>
    <t>4.2.5</t>
  </si>
  <si>
    <t>4.3</t>
  </si>
  <si>
    <t>4.3.6</t>
  </si>
  <si>
    <t>5.1</t>
  </si>
  <si>
    <t>5.1.1</t>
  </si>
  <si>
    <t>5.1.1.01</t>
  </si>
  <si>
    <t>5.1.1.02</t>
  </si>
  <si>
    <t>5.1.1.99</t>
  </si>
  <si>
    <t>5.1.2</t>
  </si>
  <si>
    <t>5.1.2.01</t>
  </si>
  <si>
    <t>5.1.2.99</t>
  </si>
  <si>
    <t>5.1.3</t>
  </si>
  <si>
    <t>5.1.3.01</t>
  </si>
  <si>
    <t>5.1.3.02</t>
  </si>
  <si>
    <t>5.2</t>
  </si>
  <si>
    <t>5.2.1</t>
  </si>
  <si>
    <t>5.2.1.01</t>
  </si>
  <si>
    <t>5.2.1.02</t>
  </si>
  <si>
    <t>5.2.1.03</t>
  </si>
  <si>
    <t>5.2.1.04</t>
  </si>
  <si>
    <t>5.2.1.05</t>
  </si>
  <si>
    <t>5.2.1.06</t>
  </si>
  <si>
    <t>5.2.1.07</t>
  </si>
  <si>
    <t>5.2.1.08</t>
  </si>
  <si>
    <t>5.2.1.09</t>
  </si>
  <si>
    <t>5.2.2</t>
  </si>
  <si>
    <t>5.2.2.01</t>
  </si>
  <si>
    <t>5.2.2.05</t>
  </si>
  <si>
    <t>5.2.3</t>
  </si>
  <si>
    <t>5.2.3.01</t>
  </si>
  <si>
    <t>5.2.3.02</t>
  </si>
  <si>
    <t>5.2.3.03</t>
  </si>
  <si>
    <t>5.2.4</t>
  </si>
  <si>
    <t>5.2.4.03</t>
  </si>
  <si>
    <t>5.2.5</t>
  </si>
  <si>
    <t>5.2.5.01</t>
  </si>
  <si>
    <t>5.2.5.02</t>
  </si>
  <si>
    <t>5.2.5.03</t>
  </si>
  <si>
    <t>5.2.5.05</t>
  </si>
  <si>
    <t>5.2.5.07</t>
  </si>
  <si>
    <t>5.1.4</t>
  </si>
  <si>
    <t>5.1.4.01</t>
  </si>
  <si>
    <t>5.1.4.02</t>
  </si>
  <si>
    <t>5.2.2.99</t>
  </si>
  <si>
    <t>5.2.2.03</t>
  </si>
  <si>
    <t>5.2.6</t>
  </si>
  <si>
    <t>5.2.6.02</t>
  </si>
  <si>
    <t>5.2.6.03</t>
  </si>
  <si>
    <t>5.2.6.08</t>
  </si>
  <si>
    <t>5.3</t>
  </si>
  <si>
    <t>5.3.2</t>
  </si>
  <si>
    <t>5.3.2.04</t>
  </si>
  <si>
    <t>5.2.2.04</t>
  </si>
  <si>
    <t>5.2.2.02</t>
  </si>
  <si>
    <t>5.2.4.02</t>
  </si>
  <si>
    <t>5.3.9</t>
  </si>
  <si>
    <t>5.3.9.99</t>
  </si>
  <si>
    <t>5.3.2.03</t>
  </si>
  <si>
    <t>5.2.7</t>
  </si>
  <si>
    <t>5.2.7.99</t>
  </si>
  <si>
    <t>5.3.2.06</t>
  </si>
  <si>
    <t>5.3.5</t>
  </si>
  <si>
    <t>5.3.5.01</t>
  </si>
  <si>
    <t>5.3.5.02</t>
  </si>
  <si>
    <t>5.3.5.03</t>
  </si>
  <si>
    <t>5.3.5.04</t>
  </si>
  <si>
    <t>4.4</t>
  </si>
  <si>
    <t>5.3.4</t>
  </si>
  <si>
    <t>5.3.4.01</t>
  </si>
  <si>
    <t>5.3.4.02</t>
  </si>
  <si>
    <t>5.3.4.03</t>
  </si>
  <si>
    <t>5.3.7</t>
  </si>
  <si>
    <t>53..7.01</t>
  </si>
  <si>
    <t>5.3.7.03</t>
  </si>
  <si>
    <t>5.3.7.04</t>
  </si>
  <si>
    <t>5.2.7.03</t>
  </si>
  <si>
    <t>5.3.5.0.2</t>
  </si>
  <si>
    <t>5.3.8</t>
  </si>
  <si>
    <t>5.3.8.03</t>
  </si>
  <si>
    <t>5.2.1.99</t>
  </si>
  <si>
    <t>5.3.4.04</t>
  </si>
  <si>
    <t>5.2.6.04</t>
  </si>
  <si>
    <t>5.3.2.10</t>
  </si>
  <si>
    <t>5.4</t>
  </si>
  <si>
    <t>5.4.1</t>
  </si>
  <si>
    <t>5.4.1.01</t>
  </si>
  <si>
    <t>5.3.1</t>
  </si>
  <si>
    <t>4.6.2</t>
  </si>
  <si>
    <t>4.7</t>
  </si>
  <si>
    <t>4.7.2</t>
  </si>
  <si>
    <t>4.7.4</t>
  </si>
  <si>
    <t>4.7.99</t>
  </si>
  <si>
    <t>4.4.93</t>
  </si>
  <si>
    <t>4.6</t>
  </si>
  <si>
    <t>4.2.92</t>
  </si>
  <si>
    <t>4.3.2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</si>
  <si>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</si>
  <si>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</si>
  <si>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</si>
  <si>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</si>
  <si>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</si>
  <si>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</si>
  <si>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</si>
  <si>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</si>
  <si>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1.1.99</t>
  </si>
  <si>
    <t>1.2</t>
  </si>
  <si>
    <t>1.2.1</t>
  </si>
  <si>
    <t>1.2.2</t>
  </si>
  <si>
    <t>1.3</t>
  </si>
  <si>
    <t>1.3.1</t>
  </si>
  <si>
    <t>1.3.2</t>
  </si>
  <si>
    <t>1.4</t>
  </si>
  <si>
    <t>1.4.1</t>
  </si>
  <si>
    <t>1.4.2</t>
  </si>
  <si>
    <t>1.4.3</t>
  </si>
  <si>
    <t>1.4.4</t>
  </si>
  <si>
    <t>1.4.5</t>
  </si>
  <si>
    <t>1.4.7</t>
  </si>
  <si>
    <t>1.4.8</t>
  </si>
  <si>
    <t>1.4.10</t>
  </si>
  <si>
    <t>1.4.92</t>
  </si>
  <si>
    <t>1.4.99</t>
  </si>
  <si>
    <t>1.5</t>
  </si>
  <si>
    <t>1.5.91</t>
  </si>
  <si>
    <t>1.5.94</t>
  </si>
  <si>
    <t>2.1</t>
  </si>
  <si>
    <t>2.1.1</t>
  </si>
  <si>
    <t>2.1.9</t>
  </si>
  <si>
    <t>2.2</t>
  </si>
  <si>
    <t>2.2.2</t>
  </si>
  <si>
    <t>2.2.8</t>
  </si>
  <si>
    <t>2.2.96</t>
  </si>
  <si>
    <t>2.3</t>
  </si>
  <si>
    <t>2.3.1</t>
  </si>
  <si>
    <t>2.3.10</t>
  </si>
  <si>
    <t>2.3.11</t>
  </si>
  <si>
    <t>2.3.15</t>
  </si>
  <si>
    <t>2.3.16</t>
  </si>
  <si>
    <t>2.4</t>
  </si>
  <si>
    <t>2.4.5</t>
  </si>
  <si>
    <t>2.4.11</t>
  </si>
  <si>
    <t>2.4.91</t>
  </si>
  <si>
    <t>2.6</t>
  </si>
  <si>
    <t>2.6.1</t>
  </si>
  <si>
    <t>2.6.2</t>
  </si>
  <si>
    <t>2.8</t>
  </si>
  <si>
    <t>2.8.2</t>
  </si>
  <si>
    <t>2.8.3</t>
  </si>
  <si>
    <t>2.8.99</t>
  </si>
  <si>
    <t>3.1</t>
  </si>
  <si>
    <t>3.1.2</t>
  </si>
  <si>
    <t>3.1.3</t>
  </si>
  <si>
    <t>3.1.92</t>
  </si>
  <si>
    <t>3.1.95</t>
  </si>
  <si>
    <t>3.2</t>
  </si>
  <si>
    <t>3.2.1</t>
  </si>
  <si>
    <t>3.2.4</t>
  </si>
  <si>
    <t>3.2.5</t>
  </si>
  <si>
    <t>3.2.90</t>
  </si>
  <si>
    <t>3.2.92</t>
  </si>
  <si>
    <t>3.2.99</t>
  </si>
  <si>
    <t>3.3</t>
  </si>
  <si>
    <t>3.3.90</t>
  </si>
  <si>
    <t>3.3.93</t>
  </si>
  <si>
    <t>3.4</t>
  </si>
  <si>
    <t>3.4.2</t>
  </si>
  <si>
    <t>3.4.3</t>
  </si>
  <si>
    <t>3.4.91</t>
  </si>
  <si>
    <t>3.4.95</t>
  </si>
  <si>
    <t>3.4.96</t>
  </si>
  <si>
    <t>Penerimaan Lain-lain Kepala Desa yang Sah : THR</t>
  </si>
  <si>
    <t>Tunjangan Pj.Kepala Desa</t>
  </si>
  <si>
    <t>Penerimaan Lain-lain Perangkat Desa yang Sah : THR</t>
  </si>
  <si>
    <t>Tunjangan Kinerja BPD : THR</t>
  </si>
  <si>
    <t>Lain-Lain Kegiatan Sub Bidang Pariwisata</t>
  </si>
  <si>
    <t>Belanja Jasa Honorarium/Insentif Pelayanan Desa : Tendik PAUD</t>
  </si>
  <si>
    <t>Pembuatan Rambu-rambu di Jalan Desa : Rambu Tanggap Bencana</t>
  </si>
  <si>
    <t>JML</t>
  </si>
  <si>
    <t>Belanja Modal Gedung, Bangunan, Taman - Honor TPK Rest area</t>
  </si>
  <si>
    <t>Belanja Barang Perlengkapan Lainnya : Aula Goa Dilem</t>
  </si>
  <si>
    <t>Belanja Modal Gedung, Bangunan, Taman - Sewa Alat Berat</t>
  </si>
  <si>
    <t>Belanja Modal Gedung, Bangunan, Taman - Material Aula Goa Dilem</t>
  </si>
  <si>
    <t>Belanja Insentif LPMP 19 Padukuhan</t>
  </si>
  <si>
    <t>Belanja Modal : Mesin Gergaji Kayu</t>
  </si>
  <si>
    <t>Bantuan Keuangan Kabupaten/Kota : BKK dan Pilkades</t>
  </si>
  <si>
    <t>Lain-Lain Pendapatan Asli Desa : Temuan dan Sisa Kegiatan</t>
  </si>
  <si>
    <t>Swadaya, Partisipasi dan Gotong Royong : Keg. PTSL</t>
  </si>
  <si>
    <t>Purwodadi, 25 Januari 2020</t>
  </si>
  <si>
    <t>Kepala Desa,</t>
  </si>
  <si>
    <t>SAGIYANTO, S.IP</t>
  </si>
  <si>
    <t>LEBIH /
(- KURANG)
(Rp)</t>
  </si>
  <si>
    <t>PERIODE 01 JANUARI - 31 DESEMBER 2019</t>
  </si>
  <si>
    <t>DESA</t>
  </si>
  <si>
    <t>KECAMATAN</t>
  </si>
  <si>
    <t>KABUPATEN</t>
  </si>
  <si>
    <t>PROPINSI</t>
  </si>
  <si>
    <t>Uraian</t>
  </si>
  <si>
    <t>Nama Output</t>
  </si>
  <si>
    <t>Vol</t>
  </si>
  <si>
    <t>Satuan</t>
  </si>
  <si>
    <t>Anggaran
(Rp)</t>
  </si>
  <si>
    <t>Capaian
%</t>
  </si>
  <si>
    <t>Rencana</t>
  </si>
  <si>
    <t>Realisasi</t>
  </si>
  <si>
    <t>Kode
Rekening</t>
  </si>
  <si>
    <t>Output</t>
  </si>
  <si>
    <t>Sumber Dana</t>
  </si>
  <si>
    <t>Alokasi Dana Desa
(Rp)</t>
  </si>
  <si>
    <t>Lain lain
(Rp)</t>
  </si>
  <si>
    <t>Bentuk Lain
(Rp)</t>
  </si>
  <si>
    <t>:  PURWODADI</t>
  </si>
  <si>
    <t>:  TEPUS</t>
  </si>
  <si>
    <t>:  GUNUNGKIDUL</t>
  </si>
  <si>
    <t>:  D.I.YOGYAKARTA</t>
  </si>
  <si>
    <t>Dana 
Desa
(Rp)</t>
  </si>
  <si>
    <t>Penyelenggaraan Musyawaran Desa Lainnya (Musdus, rembug desa Non Reguler)</t>
  </si>
  <si>
    <t>Penguatan &amp; Peningkatan Kapasitas Tenaga Keamanan/
Ketertiban oleh Pemdes</t>
  </si>
  <si>
    <t>Penyusunan Dokumen Perencanaan Desa
 (RPJMDesa/RKPDesa dll)</t>
  </si>
  <si>
    <t>Lain-lain Sub Bidang Siltap dan Operasional
 Pemerintahan Desa</t>
  </si>
  <si>
    <t>Penyediaan Operasional Pemerintah Desa (ATK, Honor PKPKD dan PPKD dll)</t>
  </si>
  <si>
    <t>PERATURAN DESA PURWODADI</t>
  </si>
  <si>
    <t xml:space="preserve">NOMOR  1 TAHUN 2020 </t>
  </si>
  <si>
    <t>TENTANG</t>
  </si>
  <si>
    <t>LAPORAN PERTANGGUNGJAWABAN 
REALISASI ANGGARAN PENDAPATAN DAN BELANJA DESA
TAHUN ANGGARAN 2019</t>
  </si>
  <si>
    <t xml:space="preserve">LAMPIRAN II </t>
  </si>
  <si>
    <t>Pembuatan Rambu-rambu di Jalan Desa : Rambu 
Tanggap Bencana</t>
  </si>
  <si>
    <t>Tersedianya Siltap dan Tunjangan Kades</t>
  </si>
  <si>
    <t>Tersedianya Siltap dan Tunjangan Perangkat Desa</t>
  </si>
  <si>
    <t>Tersedianya Biaya Iuran BPJS Kesh. Perangkat Desa</t>
  </si>
  <si>
    <t>Tersedianya Biaya Iuran BPJS Kesh. Kepala Desa</t>
  </si>
  <si>
    <t>Tersedianya Biaya Operasional Pemerintah Desa</t>
  </si>
  <si>
    <t>Tersedianya Tunjangan BPD</t>
  </si>
  <si>
    <t>Tersedianya Biaya Operasional BPD</t>
  </si>
  <si>
    <t>Tersedianya Insentif Ketua RT dan Ketua RW</t>
  </si>
  <si>
    <t>Tersedianya Biaya Perawatan Kendaraan Dinas dan
Jaringan Internet</t>
  </si>
  <si>
    <t>Tersedianya Kursi Rapat dan Filling cabinet</t>
  </si>
  <si>
    <t>Tersedianya Biaya Perawatan Gedung/Kantor Desa</t>
  </si>
  <si>
    <t>Tersedianya Honor Petugas Operator Pelayanan
Umum</t>
  </si>
  <si>
    <t>Terselenggarakannya Musrenbangdes</t>
  </si>
  <si>
    <t>Terselenggarakannya Musdes</t>
  </si>
  <si>
    <t>Terwujudnya Dokumen Perencanaan yang baik</t>
  </si>
  <si>
    <t>Terwujudnya Dokumen Perencanaan Keuangan 
yang baik</t>
  </si>
  <si>
    <t>Terdatanya Aset/ Inventaris Milik Desa</t>
  </si>
  <si>
    <t>Terwujudnya LPPDes, LKPDes dan IPPDes</t>
  </si>
  <si>
    <t>Sistem Informasi Desa dapat berjalan lancar</t>
  </si>
  <si>
    <t>Terselenggarakannya Pembentukan BPD
 seraterima Pj Kades, dan Pilkades Serentak</t>
  </si>
  <si>
    <t>Tersedianya Dana Penghargaan purna tugas bagi 
Kepala desa dan Perangkat Desa</t>
  </si>
  <si>
    <t>Terselenggarakannya Serah Terima PJ Kades</t>
  </si>
  <si>
    <t>Sertifikasi Tanah Milik Masyarakat</t>
  </si>
  <si>
    <t>Pemungutan PBB secara intensif</t>
  </si>
  <si>
    <t>Bulan</t>
  </si>
  <si>
    <t>Paket</t>
  </si>
  <si>
    <t>Tahun</t>
  </si>
  <si>
    <t>Bidang</t>
  </si>
  <si>
    <t>Tersedianya Biaya Operasional Linmas</t>
  </si>
  <si>
    <t>Tersedianya Biaya Rapat Rutin Linmas</t>
  </si>
  <si>
    <t>KK</t>
  </si>
  <si>
    <t>Tersedianya Rompi dan Kaos seragam Linmas</t>
  </si>
  <si>
    <t>Tersedianya Bantuan Air Bersih Bagi KK Miskin</t>
  </si>
  <si>
    <t>Fasilitasi Kelompok Kesenian Desa</t>
  </si>
  <si>
    <t>Terawatnya Gamelan yang ada di Desa</t>
  </si>
  <si>
    <t>Tersedianya Busana Jawa Lengkap Bagi Perangkat
Desa</t>
  </si>
  <si>
    <t>Tersedianya Insentif bagi Rohaniawan Islam</t>
  </si>
  <si>
    <t>Orang</t>
  </si>
  <si>
    <t>Tersedianya Biaya Stimulan Upacara Adat</t>
  </si>
  <si>
    <t>Terlaksananya Upacara HUT Kemerdekaan RI</t>
  </si>
  <si>
    <t>Tersedianya Biaya Operasional Karang Taruna</t>
  </si>
  <si>
    <t>Tersedianya Biaya Operasional PKK</t>
  </si>
  <si>
    <t>Terlaksananya Pembinaan LPMD dam LPMP</t>
  </si>
  <si>
    <t>Terlaksananya Pembinaan bagi TP. PKK Desa</t>
  </si>
  <si>
    <t>Terlaksananya Pembinaan Kader Kesehatan Desa</t>
  </si>
  <si>
    <t>Tesedianya Biaya Operasional LPMD dan 
Insentif LPMP</t>
  </si>
  <si>
    <t>Kali</t>
  </si>
  <si>
    <t>Tersedianya Biaya Operasional Gapoktan</t>
  </si>
  <si>
    <t>Tersedianya Biaya Operasional BKD</t>
  </si>
  <si>
    <t>Terselenggarakannya Gelar Seni Budaya Anak</t>
  </si>
  <si>
    <t>Terselenggarakannya Pelatihan Pengurus BUMDes</t>
  </si>
  <si>
    <t>Pemeliharaan/Rehab Roliingdoor Kios Desa</t>
  </si>
  <si>
    <t>Unit</t>
  </si>
  <si>
    <t>Tersedianya Seragam bagi Petugas Pasar Desa</t>
  </si>
  <si>
    <t>buah</t>
  </si>
  <si>
    <t>Tersedianya sarpras Pengenalan Produk Lokal/
Masyarakat</t>
  </si>
  <si>
    <t>Tersedianya Biaya Penaggulangan Bencana</t>
  </si>
  <si>
    <t>Tanggap Darurat Dapat Berjalan dengan Baik</t>
  </si>
  <si>
    <t>Tersedianya Biaya untuk keadaan mendesak</t>
  </si>
  <si>
    <t>Berkembangnya Pariwisata yang mampu 
menambah PAD</t>
  </si>
  <si>
    <t>Tersedianya Honor Petugas TPR Siung dan Timang</t>
  </si>
  <si>
    <t>Perawatan Basecamp Pantai Siung</t>
  </si>
  <si>
    <t>Tersedianya Media Informasi Umum</t>
  </si>
  <si>
    <t>Terpasangnya rambu rambu tanggap bencana</t>
  </si>
  <si>
    <t>Bantuan stimulan Jamban sehat Bagi KK Miskin</t>
  </si>
  <si>
    <t>Tercukupinya kebutuhanair bersih bagi masyarakat</t>
  </si>
  <si>
    <t>Fasilitas/Sarpras Situs sejarah Gunung Batur</t>
  </si>
  <si>
    <t>Terpeliharanya aset jalan desa 19 Padukuhan</t>
  </si>
  <si>
    <t>Dusun</t>
  </si>
  <si>
    <t>Terwujudnya jalan desa yang kuat dan aman</t>
  </si>
  <si>
    <t>Terbangunnya Talud Jalan Desa</t>
  </si>
  <si>
    <t>Terciptanya Kampung KB</t>
  </si>
  <si>
    <t>Tersedianya Sarana dan Prasarana Posyandu</t>
  </si>
  <si>
    <t>Posyandu berjalan dengan baik dan bermanfaat</t>
  </si>
  <si>
    <t>Pembinaan dan fasilitasi Kelompok Kesenian</t>
  </si>
  <si>
    <t>Terselenggarakannya PAUD dengan lancar</t>
  </si>
  <si>
    <t>Lembaga</t>
  </si>
  <si>
    <t>Meter</t>
  </si>
  <si>
    <t>Terwujudnya Kantor/ Balai Desa yang baik</t>
  </si>
  <si>
    <t>Terpeliharanya sanitasi di lingkungan padukuhan</t>
  </si>
  <si>
    <t>Profil Desa yang benar dan Up to Date</t>
  </si>
  <si>
    <t>2</t>
  </si>
  <si>
    <t>3</t>
  </si>
  <si>
    <t>4</t>
  </si>
  <si>
    <t>5</t>
  </si>
  <si>
    <t>6</t>
  </si>
  <si>
    <t>7</t>
  </si>
  <si>
    <t>99</t>
  </si>
  <si>
    <t>1</t>
  </si>
  <si>
    <t>8</t>
  </si>
  <si>
    <t>10</t>
  </si>
  <si>
    <t>92</t>
  </si>
  <si>
    <t>91</t>
  </si>
  <si>
    <t>9</t>
  </si>
  <si>
    <t>94</t>
  </si>
  <si>
    <t>96</t>
  </si>
  <si>
    <t>93</t>
  </si>
  <si>
    <t>11</t>
  </si>
  <si>
    <t>15</t>
  </si>
  <si>
    <t>95</t>
  </si>
  <si>
    <t>90</t>
  </si>
  <si>
    <t>Purwodadi, 27 Januari 2020</t>
  </si>
  <si>
    <t>Kepala Desa Purwodadi</t>
  </si>
  <si>
    <t>LAPORAN  REALISASI  KEGIATAN</t>
  </si>
  <si>
    <t>a</t>
  </si>
  <si>
    <t>b</t>
  </si>
  <si>
    <t>c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</si>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</sst>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,000,000.00"/>
    <numFmt numFmtId="165" formatCode="00,000,000.00"/>
    <numFmt numFmtId="166" formatCode="0,000,000,000.00"/>
    <numFmt numFmtId="167" formatCode="0,000,000.00"/>
    <numFmt numFmtId="168" formatCode="000,000.00"/>
    <numFmt numFmtId="169" formatCode="00,000.00"/>
  </numFmts>
  <fonts count="21" x14ac:knownFonts="1">
    <font>
      <sz val="10"/>
      <color indexed="8"/>
      <name val="Arial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8"/>
      <color theme="0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rgb="FFC00000"/>
      <name val="Arial"/>
      <family val="2"/>
    </font>
    <font>
      <b/>
      <sz val="9"/>
      <color indexed="8"/>
      <name val="Arial"/>
      <family val="2"/>
    </font>
    <font>
      <sz val="8"/>
      <color theme="0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u/>
      <sz val="8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Bookman Old Style"/>
      <family val="1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0" fillId="0" borderId="1" xfId="0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6" fontId="3" fillId="0" borderId="1" xfId="0" applyNumberFormat="1" applyFont="1" applyFill="1" applyBorder="1" applyAlignment="1" applyProtection="1">
      <alignment horizontal="right" vertical="center"/>
      <protection locked="0"/>
    </xf>
    <xf numFmtId="167" fontId="2" fillId="0" borderId="1" xfId="0" applyNumberFormat="1" applyFont="1" applyFill="1" applyBorder="1" applyAlignment="1" applyProtection="1">
      <alignment horizontal="right" vertical="center"/>
      <protection locked="0"/>
    </xf>
    <xf numFmtId="167" fontId="3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Fill="1" applyBorder="1" applyAlignment="1" applyProtection="1">
      <alignment horizontal="right" vertical="center"/>
      <protection locked="0"/>
    </xf>
    <xf numFmtId="168" fontId="3" fillId="0" borderId="1" xfId="0" applyNumberFormat="1" applyFont="1" applyFill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168" fontId="2" fillId="0" borderId="1" xfId="0" applyNumberFormat="1" applyFont="1" applyFill="1" applyBorder="1" applyAlignment="1" applyProtection="1">
      <alignment horizontal="right" vertical="center"/>
      <protection locked="0"/>
    </xf>
    <xf numFmtId="169" fontId="3" fillId="0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66" fontId="7" fillId="2" borderId="1" xfId="0" applyNumberFormat="1" applyFont="1" applyFill="1" applyBorder="1" applyAlignment="1" applyProtection="1">
      <alignment horizontal="right" vertical="center"/>
      <protection locked="0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67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6" fontId="10" fillId="2" borderId="1" xfId="0" applyNumberFormat="1" applyFont="1" applyFill="1" applyBorder="1" applyAlignment="1" applyProtection="1">
      <alignment horizontal="right" vertical="center"/>
      <protection locked="0"/>
    </xf>
    <xf numFmtId="165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5" fontId="2" fillId="3" borderId="1" xfId="0" applyNumberFormat="1" applyFont="1" applyFill="1" applyBorder="1" applyAlignment="1" applyProtection="1">
      <alignment horizontal="right" vertical="center"/>
      <protection locked="0"/>
    </xf>
    <xf numFmtId="167" fontId="2" fillId="3" borderId="1" xfId="0" applyNumberFormat="1" applyFont="1" applyFill="1" applyBorder="1" applyAlignment="1" applyProtection="1">
      <alignment horizontal="right" vertical="center"/>
      <protection locked="0"/>
    </xf>
    <xf numFmtId="2" fontId="2" fillId="3" borderId="1" xfId="0" applyNumberFormat="1" applyFont="1" applyFill="1" applyBorder="1" applyAlignment="1" applyProtection="1">
      <alignment horizontal="right" vertical="center"/>
      <protection locked="0"/>
    </xf>
    <xf numFmtId="2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165" fontId="11" fillId="0" borderId="1" xfId="0" applyNumberFormat="1" applyFont="1" applyFill="1" applyBorder="1" applyAlignment="1" applyProtection="1">
      <alignment horizontal="right" vertical="center"/>
      <protection locked="0"/>
    </xf>
    <xf numFmtId="167" fontId="11" fillId="0" borderId="1" xfId="0" applyNumberFormat="1" applyFont="1" applyFill="1" applyBorder="1" applyAlignment="1" applyProtection="1">
      <alignment horizontal="right" vertical="center"/>
      <protection locked="0"/>
    </xf>
    <xf numFmtId="168" fontId="11" fillId="0" borderId="1" xfId="0" applyNumberFormat="1" applyFont="1" applyFill="1" applyBorder="1" applyAlignment="1" applyProtection="1">
      <alignment horizontal="right" vertical="center"/>
      <protection locked="0"/>
    </xf>
    <xf numFmtId="2" fontId="11" fillId="0" borderId="1" xfId="0" applyNumberFormat="1" applyFont="1" applyFill="1" applyBorder="1" applyAlignment="1" applyProtection="1">
      <alignment horizontal="right" vertical="center"/>
      <protection locked="0"/>
    </xf>
    <xf numFmtId="164" fontId="1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8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166" fontId="10" fillId="4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6" fillId="0" borderId="0" xfId="0" applyFont="1" applyFill="1" applyBorder="1"/>
    <xf numFmtId="3" fontId="9" fillId="0" borderId="0" xfId="0" applyNumberFormat="1" applyFont="1"/>
    <xf numFmtId="3" fontId="9" fillId="0" borderId="1" xfId="0" applyNumberFormat="1" applyFont="1" applyBorder="1"/>
    <xf numFmtId="3" fontId="0" fillId="0" borderId="0" xfId="0" applyNumberFormat="1"/>
    <xf numFmtId="3" fontId="3" fillId="0" borderId="0" xfId="0" applyNumberFormat="1" applyFont="1" applyFill="1" applyAlignment="1" applyProtection="1">
      <alignment horizontal="right" vertical="top"/>
      <protection locked="0"/>
    </xf>
    <xf numFmtId="4" fontId="0" fillId="0" borderId="0" xfId="0" applyNumberFormat="1"/>
    <xf numFmtId="4" fontId="9" fillId="0" borderId="0" xfId="0" applyNumberFormat="1" applyFont="1"/>
    <xf numFmtId="0" fontId="10" fillId="5" borderId="1" xfId="0" applyFont="1" applyFill="1" applyBorder="1" applyAlignment="1" applyProtection="1">
      <alignment horizontal="left" vertical="center"/>
      <protection locked="0"/>
    </xf>
    <xf numFmtId="164" fontId="10" fillId="5" borderId="1" xfId="0" applyNumberFormat="1" applyFont="1" applyFill="1" applyBorder="1" applyAlignment="1" applyProtection="1">
      <alignment horizontal="right" vertical="center"/>
      <protection locked="0"/>
    </xf>
    <xf numFmtId="166" fontId="10" fillId="5" borderId="1" xfId="0" applyNumberFormat="1" applyFont="1" applyFill="1" applyBorder="1" applyAlignment="1" applyProtection="1">
      <alignment horizontal="right" vertical="center"/>
      <protection locked="0"/>
    </xf>
    <xf numFmtId="167" fontId="10" fillId="5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1" xfId="0" applyNumberFormat="1" applyBorder="1"/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Border="1" applyAlignment="1">
      <alignment vertical="center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>
      <alignment vertical="center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4" fontId="3" fillId="6" borderId="1" xfId="0" applyNumberFormat="1" applyFont="1" applyFill="1" applyBorder="1" applyAlignment="1" applyProtection="1">
      <alignment horizontal="right" vertical="center"/>
      <protection locked="0"/>
    </xf>
    <xf numFmtId="167" fontId="3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6" borderId="1" xfId="0" applyNumberFormat="1" applyFont="1" applyFill="1" applyBorder="1" applyAlignment="1" applyProtection="1">
      <alignment horizontal="right" vertical="center"/>
      <protection locked="0"/>
    </xf>
    <xf numFmtId="165" fontId="3" fillId="6" borderId="1" xfId="0" applyNumberFormat="1" applyFont="1" applyFill="1" applyBorder="1" applyAlignment="1" applyProtection="1">
      <alignment horizontal="right" vertical="center"/>
      <protection locked="0"/>
    </xf>
    <xf numFmtId="165" fontId="11" fillId="6" borderId="1" xfId="0" applyNumberFormat="1" applyFont="1" applyFill="1" applyBorder="1" applyAlignment="1" applyProtection="1">
      <alignment horizontal="right" vertical="center"/>
      <protection locked="0"/>
    </xf>
    <xf numFmtId="4" fontId="11" fillId="6" borderId="1" xfId="0" applyNumberFormat="1" applyFont="1" applyFill="1" applyBorder="1" applyAlignment="1" applyProtection="1">
      <alignment horizontal="right" vertical="center"/>
      <protection locked="0"/>
    </xf>
    <xf numFmtId="167" fontId="2" fillId="6" borderId="1" xfId="0" applyNumberFormat="1" applyFont="1" applyFill="1" applyBorder="1" applyAlignment="1" applyProtection="1">
      <alignment horizontal="right" vertical="center"/>
      <protection locked="0"/>
    </xf>
    <xf numFmtId="167" fontId="11" fillId="6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1" xfId="0" applyNumberFormat="1" applyFont="1" applyBorder="1" applyAlignment="1">
      <alignment vertical="center"/>
    </xf>
    <xf numFmtId="4" fontId="10" fillId="5" borderId="1" xfId="0" applyNumberFormat="1" applyFont="1" applyFill="1" applyBorder="1" applyAlignment="1" applyProtection="1">
      <alignment horizontal="right" vertical="center"/>
      <protection locked="0"/>
    </xf>
    <xf numFmtId="3" fontId="10" fillId="5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2" fillId="6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6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9" fontId="9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9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3" xfId="0" applyFont="1" applyFill="1" applyBorder="1"/>
    <xf numFmtId="9" fontId="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/>
    <xf numFmtId="49" fontId="18" fillId="2" borderId="4" xfId="0" applyNumberFormat="1" applyFont="1" applyFill="1" applyBorder="1" applyAlignment="1">
      <alignment vertical="center"/>
    </xf>
    <xf numFmtId="0" fontId="18" fillId="2" borderId="0" xfId="0" applyFont="1" applyFill="1"/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/>
    <xf numFmtId="3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0" fillId="0" borderId="0" xfId="0" applyFont="1"/>
    <xf numFmtId="4" fontId="20" fillId="0" borderId="0" xfId="0" applyNumberFormat="1" applyFont="1"/>
    <xf numFmtId="3" fontId="16" fillId="2" borderId="1" xfId="0" applyNumberFormat="1" applyFont="1" applyFill="1" applyBorder="1" applyAlignment="1" applyProtection="1">
      <alignment horizontal="right" vertical="center"/>
      <protection locked="0"/>
    </xf>
    <xf numFmtId="3" fontId="17" fillId="0" borderId="1" xfId="0" applyNumberFormat="1" applyFont="1" applyFill="1" applyBorder="1" applyAlignment="1" applyProtection="1">
      <alignment horizontal="right" vertical="center"/>
      <protection locked="0"/>
    </xf>
    <xf numFmtId="3" fontId="9" fillId="6" borderId="1" xfId="0" applyNumberFormat="1" applyFont="1" applyFill="1" applyBorder="1" applyAlignment="1" applyProtection="1">
      <alignment horizontal="right" vertical="center"/>
      <protection locked="0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3" fontId="10" fillId="2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1" xfId="0" applyNumberFormat="1" applyFont="1" applyBorder="1"/>
    <xf numFmtId="3" fontId="6" fillId="0" borderId="3" xfId="0" applyNumberFormat="1" applyFont="1" applyBorder="1"/>
    <xf numFmtId="3" fontId="0" fillId="0" borderId="1" xfId="0" applyNumberFormat="1" applyBorder="1"/>
    <xf numFmtId="3" fontId="13" fillId="2" borderId="1" xfId="0" applyNumberFormat="1" applyFont="1" applyFill="1" applyBorder="1" applyAlignment="1">
      <alignment vertical="center"/>
    </xf>
    <xf numFmtId="3" fontId="6" fillId="0" borderId="5" xfId="0" applyNumberFormat="1" applyFont="1" applyBorder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2"/>
  <sheetViews>
    <sheetView zoomScale="110" zoomScaleNormal="110" workbookViewId="0">
      <selection activeCell="I7" sqref="I7"/>
    </sheetView>
  </sheetViews>
  <sheetFormatPr defaultRowHeight="12.75" x14ac:dyDescent="0.2"/>
  <cols>
    <col min="1" max="1" width="7.7109375" customWidth="1"/>
    <col min="2" max="2" width="7.85546875" customWidth="1"/>
    <col min="3" max="3" width="53" customWidth="1"/>
    <col min="4" max="4" width="15.7109375" customWidth="1"/>
    <col min="5" max="5" width="15.42578125" customWidth="1"/>
    <col min="6" max="6" width="14" customWidth="1"/>
    <col min="8" max="8" width="12.85546875" bestFit="1" customWidth="1"/>
    <col min="9" max="9" width="13.7109375" customWidth="1"/>
    <col min="10" max="10" width="10.42578125" customWidth="1"/>
    <col min="12" max="12" width="10.140625" customWidth="1"/>
  </cols>
  <sheetData>
    <row r="1" spans="1:8" x14ac:dyDescent="0.2">
      <c r="A1" s="164" t="s">
        <v>214</v>
      </c>
      <c r="B1" s="165"/>
      <c r="C1" s="165"/>
      <c r="D1" s="165"/>
      <c r="E1" s="165"/>
      <c r="F1" s="165"/>
    </row>
    <row r="2" spans="1:8" x14ac:dyDescent="0.2">
      <c r="A2" s="165" t="s">
        <v>0</v>
      </c>
      <c r="B2" s="165"/>
      <c r="C2" s="165"/>
      <c r="D2" s="165"/>
      <c r="E2" s="165"/>
      <c r="F2" s="165"/>
    </row>
    <row r="3" spans="1:8" x14ac:dyDescent="0.2">
      <c r="A3" s="165" t="s">
        <v>216</v>
      </c>
      <c r="B3" s="165"/>
      <c r="C3" s="165"/>
      <c r="D3" s="165"/>
      <c r="E3" s="165"/>
      <c r="F3" s="165"/>
    </row>
    <row r="4" spans="1:8" x14ac:dyDescent="0.2">
      <c r="A4" s="165" t="s">
        <v>1</v>
      </c>
      <c r="B4" s="165"/>
      <c r="C4" s="165"/>
      <c r="D4" s="165"/>
      <c r="E4" s="165"/>
      <c r="F4" s="165"/>
    </row>
    <row r="5" spans="1:8" x14ac:dyDescent="0.2">
      <c r="A5" s="165" t="s">
        <v>2</v>
      </c>
      <c r="B5" s="165"/>
      <c r="C5" s="165"/>
      <c r="D5" s="165"/>
      <c r="E5" s="165"/>
      <c r="F5" s="165"/>
    </row>
    <row r="6" spans="1:8" ht="9" customHeight="1" x14ac:dyDescent="0.2">
      <c r="A6" s="1"/>
    </row>
    <row r="7" spans="1:8" ht="16.5" customHeight="1" x14ac:dyDescent="0.2">
      <c r="A7" s="167" t="s">
        <v>162</v>
      </c>
      <c r="B7" s="166"/>
      <c r="C7" s="166" t="s">
        <v>3</v>
      </c>
      <c r="D7" s="167" t="s">
        <v>215</v>
      </c>
      <c r="E7" s="167" t="s">
        <v>161</v>
      </c>
      <c r="F7" s="167" t="s">
        <v>419</v>
      </c>
    </row>
    <row r="8" spans="1:8" ht="32.25" customHeight="1" x14ac:dyDescent="0.2">
      <c r="A8" s="166"/>
      <c r="B8" s="166"/>
      <c r="C8" s="166"/>
      <c r="D8" s="166"/>
      <c r="E8" s="166"/>
      <c r="F8" s="166"/>
    </row>
    <row r="9" spans="1:8" ht="13.5" thickBot="1" x14ac:dyDescent="0.25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</row>
    <row r="10" spans="1:8" ht="15.75" customHeight="1" thickTop="1" x14ac:dyDescent="0.2">
      <c r="A10" s="87">
        <v>4</v>
      </c>
      <c r="B10" s="88"/>
      <c r="C10" s="89" t="s">
        <v>4</v>
      </c>
      <c r="D10" s="90"/>
      <c r="E10" s="90"/>
      <c r="F10" s="90"/>
    </row>
    <row r="11" spans="1:8" ht="17.25" customHeight="1" x14ac:dyDescent="0.2">
      <c r="A11" s="84" t="s">
        <v>221</v>
      </c>
      <c r="B11" s="5"/>
      <c r="C11" s="68" t="s">
        <v>5</v>
      </c>
      <c r="D11" s="69">
        <v>190545000</v>
      </c>
      <c r="E11" s="69">
        <f>SUM(E12:E14)</f>
        <v>207663939</v>
      </c>
      <c r="F11" s="101">
        <f>SUM(F12:F14)</f>
        <v>17118939</v>
      </c>
    </row>
    <row r="12" spans="1:8" x14ac:dyDescent="0.2">
      <c r="A12" s="85" t="s">
        <v>222</v>
      </c>
      <c r="B12" s="5"/>
      <c r="C12" s="8" t="s">
        <v>6</v>
      </c>
      <c r="D12" s="9">
        <v>50500000</v>
      </c>
      <c r="E12" s="9">
        <v>36587000</v>
      </c>
      <c r="F12" s="100">
        <f>+E12-D12</f>
        <v>-13913000</v>
      </c>
    </row>
    <row r="13" spans="1:8" x14ac:dyDescent="0.2">
      <c r="A13" s="85" t="s">
        <v>223</v>
      </c>
      <c r="B13" s="5"/>
      <c r="C13" s="27" t="s">
        <v>415</v>
      </c>
      <c r="D13" s="10">
        <v>105000000</v>
      </c>
      <c r="E13" s="10">
        <v>105000000</v>
      </c>
      <c r="F13" s="100">
        <f t="shared" ref="F13:F14" si="0">+E13-D13</f>
        <v>0</v>
      </c>
    </row>
    <row r="14" spans="1:8" x14ac:dyDescent="0.2">
      <c r="A14" s="85" t="s">
        <v>224</v>
      </c>
      <c r="B14" s="5"/>
      <c r="C14" s="27" t="s">
        <v>414</v>
      </c>
      <c r="D14" s="9">
        <v>35045000</v>
      </c>
      <c r="E14" s="9">
        <v>66076939</v>
      </c>
      <c r="F14" s="100">
        <f t="shared" si="0"/>
        <v>31031939</v>
      </c>
      <c r="H14" s="67"/>
    </row>
    <row r="15" spans="1:8" ht="18" customHeight="1" x14ac:dyDescent="0.2">
      <c r="A15" s="84" t="s">
        <v>225</v>
      </c>
      <c r="B15" s="5"/>
      <c r="C15" s="68" t="s">
        <v>7</v>
      </c>
      <c r="D15" s="70">
        <v>2227150150</v>
      </c>
      <c r="E15" s="70">
        <f>SUM(E16:E19)</f>
        <v>2243548400</v>
      </c>
      <c r="F15" s="102">
        <f>SUM(F16:F19)</f>
        <v>16398250</v>
      </c>
    </row>
    <row r="16" spans="1:8" x14ac:dyDescent="0.2">
      <c r="A16" s="85" t="s">
        <v>226</v>
      </c>
      <c r="B16" s="5"/>
      <c r="C16" s="8" t="s">
        <v>8</v>
      </c>
      <c r="D16" s="11">
        <v>1217272250</v>
      </c>
      <c r="E16" s="11">
        <v>1217272250</v>
      </c>
      <c r="F16" s="100">
        <f>+E16-D16</f>
        <v>0</v>
      </c>
    </row>
    <row r="17" spans="1:6" x14ac:dyDescent="0.2">
      <c r="A17" s="85" t="s">
        <v>227</v>
      </c>
      <c r="B17" s="5"/>
      <c r="C17" s="8" t="s">
        <v>9</v>
      </c>
      <c r="D17" s="10">
        <v>121591500</v>
      </c>
      <c r="E17" s="10">
        <v>137989750</v>
      </c>
      <c r="F17" s="100">
        <f t="shared" ref="F17:F21" si="1">+E17-D17</f>
        <v>16398250</v>
      </c>
    </row>
    <row r="18" spans="1:6" x14ac:dyDescent="0.2">
      <c r="A18" s="85" t="s">
        <v>228</v>
      </c>
      <c r="B18" s="5"/>
      <c r="C18" s="8" t="s">
        <v>10</v>
      </c>
      <c r="D18" s="10">
        <v>780023100</v>
      </c>
      <c r="E18" s="10">
        <v>780023100</v>
      </c>
      <c r="F18" s="100">
        <f t="shared" si="1"/>
        <v>0</v>
      </c>
    </row>
    <row r="19" spans="1:6" x14ac:dyDescent="0.2">
      <c r="A19" s="85" t="s">
        <v>229</v>
      </c>
      <c r="B19" s="5"/>
      <c r="C19" s="27" t="s">
        <v>413</v>
      </c>
      <c r="D19" s="10">
        <v>108263300</v>
      </c>
      <c r="E19" s="10">
        <v>108263300</v>
      </c>
      <c r="F19" s="100">
        <f t="shared" si="1"/>
        <v>0</v>
      </c>
    </row>
    <row r="20" spans="1:6" ht="17.25" customHeight="1" x14ac:dyDescent="0.2">
      <c r="A20" s="84" t="s">
        <v>230</v>
      </c>
      <c r="B20" s="5"/>
      <c r="C20" s="68" t="s">
        <v>11</v>
      </c>
      <c r="D20" s="71">
        <v>4000000</v>
      </c>
      <c r="E20" s="71">
        <f>+E21</f>
        <v>8073914</v>
      </c>
      <c r="F20" s="102">
        <f>+F21</f>
        <v>4073914</v>
      </c>
    </row>
    <row r="21" spans="1:6" x14ac:dyDescent="0.2">
      <c r="A21" s="85" t="s">
        <v>231</v>
      </c>
      <c r="B21" s="5"/>
      <c r="C21" s="8" t="s">
        <v>12</v>
      </c>
      <c r="D21" s="13">
        <v>4000000</v>
      </c>
      <c r="E21" s="13">
        <v>8073914</v>
      </c>
      <c r="F21" s="103">
        <f t="shared" si="1"/>
        <v>4073914</v>
      </c>
    </row>
    <row r="22" spans="1:6" ht="18" customHeight="1" x14ac:dyDescent="0.2">
      <c r="A22" s="48"/>
      <c r="B22" s="48"/>
      <c r="C22" s="49" t="s">
        <v>13</v>
      </c>
      <c r="D22" s="50">
        <v>2421695150</v>
      </c>
      <c r="E22" s="50">
        <f>+E11+E15+E20</f>
        <v>2459286253</v>
      </c>
      <c r="F22" s="105">
        <f>+F11+F15+F20</f>
        <v>37591103</v>
      </c>
    </row>
    <row r="23" spans="1:6" ht="15.75" customHeight="1" x14ac:dyDescent="0.2">
      <c r="A23" s="72">
        <v>5</v>
      </c>
      <c r="B23" s="73"/>
      <c r="C23" s="47" t="s">
        <v>14</v>
      </c>
      <c r="D23" s="25"/>
      <c r="E23" s="25"/>
      <c r="F23" s="104"/>
    </row>
    <row r="24" spans="1:6" ht="17.25" customHeight="1" x14ac:dyDescent="0.2">
      <c r="A24" s="74">
        <v>1</v>
      </c>
      <c r="B24" s="73"/>
      <c r="C24" s="22" t="s">
        <v>15</v>
      </c>
      <c r="D24" s="23">
        <v>1057576175</v>
      </c>
      <c r="E24" s="56">
        <f>+E25+E94+E105+E117+E195</f>
        <v>1037539620</v>
      </c>
      <c r="F24" s="56">
        <f>+F25+F94+F105+F117+F195</f>
        <v>-20036555</v>
      </c>
    </row>
    <row r="25" spans="1:6" ht="22.5" x14ac:dyDescent="0.2">
      <c r="A25" s="75" t="s">
        <v>325</v>
      </c>
      <c r="B25" s="76"/>
      <c r="C25" s="34" t="s">
        <v>163</v>
      </c>
      <c r="D25" s="35">
        <v>775563875</v>
      </c>
      <c r="E25" s="35">
        <f>+E26+E32+E37+E42+E69+E74+E84+E88</f>
        <v>769127320</v>
      </c>
      <c r="F25" s="57">
        <f>+F26+F32+F37+F42+F69+F74+F84+F88</f>
        <v>-6436555</v>
      </c>
    </row>
    <row r="26" spans="1:6" x14ac:dyDescent="0.2">
      <c r="A26" s="77" t="s">
        <v>326</v>
      </c>
      <c r="B26" s="78"/>
      <c r="C26" s="6" t="s">
        <v>16</v>
      </c>
      <c r="D26" s="15">
        <v>18900000</v>
      </c>
      <c r="E26" s="15">
        <f>+E27</f>
        <v>18900000</v>
      </c>
      <c r="F26" s="53">
        <f>+F27</f>
        <v>0</v>
      </c>
    </row>
    <row r="27" spans="1:6" x14ac:dyDescent="0.2">
      <c r="A27" s="77" t="s">
        <v>326</v>
      </c>
      <c r="B27" s="84" t="s">
        <v>232</v>
      </c>
      <c r="C27" s="6" t="s">
        <v>17</v>
      </c>
      <c r="D27" s="15">
        <v>18900000</v>
      </c>
      <c r="E27" s="15">
        <f>+E28</f>
        <v>18900000</v>
      </c>
      <c r="F27" s="53">
        <f>+F28</f>
        <v>0</v>
      </c>
    </row>
    <row r="28" spans="1:6" x14ac:dyDescent="0.2">
      <c r="A28" s="79" t="s">
        <v>326</v>
      </c>
      <c r="B28" s="80" t="s">
        <v>233</v>
      </c>
      <c r="C28" s="41" t="s">
        <v>18</v>
      </c>
      <c r="D28" s="42">
        <v>18900000</v>
      </c>
      <c r="E28" s="42">
        <f>SUM(E29:E31)</f>
        <v>18900000</v>
      </c>
      <c r="F28" s="54">
        <f>SUM(F29:F31)</f>
        <v>0</v>
      </c>
    </row>
    <row r="29" spans="1:6" x14ac:dyDescent="0.2">
      <c r="A29" s="79" t="s">
        <v>326</v>
      </c>
      <c r="B29" s="85" t="s">
        <v>234</v>
      </c>
      <c r="C29" s="8" t="s">
        <v>19</v>
      </c>
      <c r="D29" s="9">
        <v>13700000</v>
      </c>
      <c r="E29" s="9">
        <v>13700000</v>
      </c>
      <c r="F29" s="106">
        <f>+E29-D29</f>
        <v>0</v>
      </c>
    </row>
    <row r="30" spans="1:6" x14ac:dyDescent="0.2">
      <c r="A30" s="79" t="s">
        <v>326</v>
      </c>
      <c r="B30" s="85" t="s">
        <v>235</v>
      </c>
      <c r="C30" s="27" t="s">
        <v>400</v>
      </c>
      <c r="D30" s="13">
        <v>4550000</v>
      </c>
      <c r="E30" s="13">
        <v>4550000</v>
      </c>
      <c r="F30" s="106">
        <f t="shared" ref="F30:F31" si="2">+E30-D30</f>
        <v>0</v>
      </c>
    </row>
    <row r="31" spans="1:6" x14ac:dyDescent="0.2">
      <c r="A31" s="79" t="s">
        <v>326</v>
      </c>
      <c r="B31" s="85" t="s">
        <v>236</v>
      </c>
      <c r="C31" s="27" t="s">
        <v>399</v>
      </c>
      <c r="D31" s="16">
        <v>650000</v>
      </c>
      <c r="E31" s="16">
        <v>650000</v>
      </c>
      <c r="F31" s="106">
        <f t="shared" si="2"/>
        <v>0</v>
      </c>
    </row>
    <row r="32" spans="1:6" x14ac:dyDescent="0.2">
      <c r="A32" s="77" t="s">
        <v>327</v>
      </c>
      <c r="B32" s="78"/>
      <c r="C32" s="6" t="s">
        <v>20</v>
      </c>
      <c r="D32" s="7">
        <v>582765000</v>
      </c>
      <c r="E32" s="7">
        <f>+E33</f>
        <v>581194000</v>
      </c>
      <c r="F32" s="53">
        <f>+F33</f>
        <v>-1571000</v>
      </c>
    </row>
    <row r="33" spans="1:6" x14ac:dyDescent="0.2">
      <c r="A33" s="77" t="s">
        <v>327</v>
      </c>
      <c r="B33" s="84" t="s">
        <v>232</v>
      </c>
      <c r="C33" s="6" t="s">
        <v>17</v>
      </c>
      <c r="D33" s="7">
        <v>582765000</v>
      </c>
      <c r="E33" s="7">
        <f>+E34</f>
        <v>581194000</v>
      </c>
      <c r="F33" s="53">
        <f>+F34</f>
        <v>-1571000</v>
      </c>
    </row>
    <row r="34" spans="1:6" x14ac:dyDescent="0.2">
      <c r="A34" s="79" t="s">
        <v>327</v>
      </c>
      <c r="B34" s="80" t="s">
        <v>237</v>
      </c>
      <c r="C34" s="41" t="s">
        <v>21</v>
      </c>
      <c r="D34" s="46">
        <v>582765000</v>
      </c>
      <c r="E34" s="46">
        <f>SUM(E35:E36)</f>
        <v>581194000</v>
      </c>
      <c r="F34" s="54">
        <f>SUM(F35:F36)</f>
        <v>-1571000</v>
      </c>
    </row>
    <row r="35" spans="1:6" x14ac:dyDescent="0.2">
      <c r="A35" s="79" t="s">
        <v>327</v>
      </c>
      <c r="B35" s="85" t="s">
        <v>238</v>
      </c>
      <c r="C35" s="8" t="s">
        <v>22</v>
      </c>
      <c r="D35" s="10">
        <v>571615000</v>
      </c>
      <c r="E35" s="10">
        <v>570044000</v>
      </c>
      <c r="F35" s="106">
        <f>+E35-D35</f>
        <v>-1571000</v>
      </c>
    </row>
    <row r="36" spans="1:6" x14ac:dyDescent="0.2">
      <c r="A36" s="79" t="s">
        <v>327</v>
      </c>
      <c r="B36" s="85" t="s">
        <v>239</v>
      </c>
      <c r="C36" s="27" t="s">
        <v>401</v>
      </c>
      <c r="D36" s="9">
        <v>11150000</v>
      </c>
      <c r="E36" s="9">
        <v>11150000</v>
      </c>
      <c r="F36" s="106">
        <f>+E36-D36</f>
        <v>0</v>
      </c>
    </row>
    <row r="37" spans="1:6" ht="22.5" x14ac:dyDescent="0.2">
      <c r="A37" s="77" t="s">
        <v>328</v>
      </c>
      <c r="B37" s="78"/>
      <c r="C37" s="14" t="s">
        <v>165</v>
      </c>
      <c r="D37" s="15">
        <v>17559450</v>
      </c>
      <c r="E37" s="15">
        <f>+E38</f>
        <v>17512320</v>
      </c>
      <c r="F37" s="53">
        <f>+F38</f>
        <v>-47130</v>
      </c>
    </row>
    <row r="38" spans="1:6" x14ac:dyDescent="0.2">
      <c r="A38" s="77" t="s">
        <v>328</v>
      </c>
      <c r="B38" s="84" t="s">
        <v>232</v>
      </c>
      <c r="C38" s="6" t="s">
        <v>17</v>
      </c>
      <c r="D38" s="15">
        <v>17559450</v>
      </c>
      <c r="E38" s="15">
        <f>+E39</f>
        <v>17512320</v>
      </c>
      <c r="F38" s="53">
        <f>+F39</f>
        <v>-47130</v>
      </c>
    </row>
    <row r="39" spans="1:6" x14ac:dyDescent="0.2">
      <c r="A39" s="79" t="s">
        <v>328</v>
      </c>
      <c r="B39" s="80" t="s">
        <v>240</v>
      </c>
      <c r="C39" s="41" t="s">
        <v>24</v>
      </c>
      <c r="D39" s="42">
        <v>17559450</v>
      </c>
      <c r="E39" s="42">
        <f>SUM(E40:E41)</f>
        <v>17512320</v>
      </c>
      <c r="F39" s="54">
        <f>SUM(F40:F41)</f>
        <v>-47130</v>
      </c>
    </row>
    <row r="40" spans="1:6" x14ac:dyDescent="0.2">
      <c r="A40" s="79" t="s">
        <v>328</v>
      </c>
      <c r="B40" s="85" t="s">
        <v>241</v>
      </c>
      <c r="C40" s="8" t="s">
        <v>25</v>
      </c>
      <c r="D40" s="16">
        <v>411000</v>
      </c>
      <c r="E40" s="16">
        <v>411000</v>
      </c>
      <c r="F40" s="106">
        <f>+E40-D40</f>
        <v>0</v>
      </c>
    </row>
    <row r="41" spans="1:6" x14ac:dyDescent="0.2">
      <c r="A41" s="79" t="s">
        <v>328</v>
      </c>
      <c r="B41" s="85" t="s">
        <v>242</v>
      </c>
      <c r="C41" s="8" t="s">
        <v>26</v>
      </c>
      <c r="D41" s="9">
        <v>17148450</v>
      </c>
      <c r="E41" s="9">
        <v>17101320</v>
      </c>
      <c r="F41" s="106">
        <f>+E41-D41</f>
        <v>-47130</v>
      </c>
    </row>
    <row r="42" spans="1:6" ht="26.25" customHeight="1" x14ac:dyDescent="0.2">
      <c r="A42" s="77" t="s">
        <v>329</v>
      </c>
      <c r="B42" s="78"/>
      <c r="C42" s="14" t="s">
        <v>189</v>
      </c>
      <c r="D42" s="15">
        <v>90934425</v>
      </c>
      <c r="E42" s="15">
        <f>+E43</f>
        <v>86236000</v>
      </c>
      <c r="F42" s="53">
        <f>+F43</f>
        <v>-4698425</v>
      </c>
    </row>
    <row r="43" spans="1:6" x14ac:dyDescent="0.2">
      <c r="A43" s="77" t="s">
        <v>329</v>
      </c>
      <c r="B43" s="84" t="s">
        <v>243</v>
      </c>
      <c r="C43" s="6" t="s">
        <v>27</v>
      </c>
      <c r="D43" s="15">
        <v>90934425</v>
      </c>
      <c r="E43" s="15">
        <f>+E44+E54+E57+E61+E63</f>
        <v>86236000</v>
      </c>
      <c r="F43" s="53">
        <f>+F44+F54+F57+F61+F63</f>
        <v>-4698425</v>
      </c>
    </row>
    <row r="44" spans="1:6" x14ac:dyDescent="0.2">
      <c r="A44" s="79" t="s">
        <v>329</v>
      </c>
      <c r="B44" s="80" t="s">
        <v>244</v>
      </c>
      <c r="C44" s="41" t="s">
        <v>28</v>
      </c>
      <c r="D44" s="42">
        <v>20999425</v>
      </c>
      <c r="E44" s="42">
        <f>SUM(E45:E53)</f>
        <v>19606000</v>
      </c>
      <c r="F44" s="54">
        <f>SUM(F45:F53)</f>
        <v>-1393425</v>
      </c>
    </row>
    <row r="45" spans="1:6" x14ac:dyDescent="0.2">
      <c r="A45" s="79" t="s">
        <v>329</v>
      </c>
      <c r="B45" s="85" t="s">
        <v>245</v>
      </c>
      <c r="C45" s="8" t="s">
        <v>29</v>
      </c>
      <c r="D45" s="13">
        <v>3840525</v>
      </c>
      <c r="E45" s="13">
        <v>3764000</v>
      </c>
      <c r="F45" s="106">
        <f>+E45-D45</f>
        <v>-76525</v>
      </c>
    </row>
    <row r="46" spans="1:6" x14ac:dyDescent="0.2">
      <c r="A46" s="79" t="s">
        <v>329</v>
      </c>
      <c r="B46" s="85" t="s">
        <v>246</v>
      </c>
      <c r="C46" s="8" t="s">
        <v>30</v>
      </c>
      <c r="D46" s="13">
        <v>1200000</v>
      </c>
      <c r="E46" s="13">
        <v>1200000</v>
      </c>
      <c r="F46" s="106">
        <f t="shared" ref="F46:F56" si="3">+E46-D46</f>
        <v>0</v>
      </c>
    </row>
    <row r="47" spans="1:6" x14ac:dyDescent="0.2">
      <c r="A47" s="79" t="s">
        <v>329</v>
      </c>
      <c r="B47" s="85" t="s">
        <v>247</v>
      </c>
      <c r="C47" s="8" t="s">
        <v>31</v>
      </c>
      <c r="D47" s="13">
        <v>2800000</v>
      </c>
      <c r="E47" s="13">
        <v>2800000</v>
      </c>
      <c r="F47" s="106">
        <f t="shared" si="3"/>
        <v>0</v>
      </c>
    </row>
    <row r="48" spans="1:6" x14ac:dyDescent="0.2">
      <c r="A48" s="79" t="s">
        <v>329</v>
      </c>
      <c r="B48" s="85" t="s">
        <v>248</v>
      </c>
      <c r="C48" s="8" t="s">
        <v>32</v>
      </c>
      <c r="D48" s="16">
        <v>600000</v>
      </c>
      <c r="E48" s="16">
        <v>600000</v>
      </c>
      <c r="F48" s="106">
        <f t="shared" si="3"/>
        <v>0</v>
      </c>
    </row>
    <row r="49" spans="1:7" x14ac:dyDescent="0.2">
      <c r="A49" s="79" t="s">
        <v>329</v>
      </c>
      <c r="B49" s="85" t="s">
        <v>249</v>
      </c>
      <c r="C49" s="8" t="s">
        <v>33</v>
      </c>
      <c r="D49" s="13">
        <v>2092900</v>
      </c>
      <c r="E49" s="13">
        <v>1522000</v>
      </c>
      <c r="F49" s="106">
        <f t="shared" si="3"/>
        <v>-570900</v>
      </c>
    </row>
    <row r="50" spans="1:7" x14ac:dyDescent="0.2">
      <c r="A50" s="79" t="s">
        <v>329</v>
      </c>
      <c r="B50" s="85" t="s">
        <v>250</v>
      </c>
      <c r="C50" s="8" t="s">
        <v>34</v>
      </c>
      <c r="D50" s="13">
        <v>1550000</v>
      </c>
      <c r="E50" s="13">
        <v>1550000</v>
      </c>
      <c r="F50" s="106">
        <f t="shared" si="3"/>
        <v>0</v>
      </c>
    </row>
    <row r="51" spans="1:7" x14ac:dyDescent="0.2">
      <c r="A51" s="79" t="s">
        <v>329</v>
      </c>
      <c r="B51" s="85" t="s">
        <v>251</v>
      </c>
      <c r="C51" s="8" t="s">
        <v>35</v>
      </c>
      <c r="D51" s="13">
        <v>2220000</v>
      </c>
      <c r="E51" s="13">
        <v>2220000</v>
      </c>
      <c r="F51" s="106">
        <f t="shared" si="3"/>
        <v>0</v>
      </c>
    </row>
    <row r="52" spans="1:7" x14ac:dyDescent="0.2">
      <c r="A52" s="79" t="s">
        <v>329</v>
      </c>
      <c r="B52" s="85" t="s">
        <v>252</v>
      </c>
      <c r="C52" s="8" t="s">
        <v>36</v>
      </c>
      <c r="D52" s="16">
        <v>746000</v>
      </c>
      <c r="E52" s="17">
        <v>0</v>
      </c>
      <c r="F52" s="106">
        <f t="shared" si="3"/>
        <v>-746000</v>
      </c>
      <c r="G52" s="52" t="s">
        <v>164</v>
      </c>
    </row>
    <row r="53" spans="1:7" x14ac:dyDescent="0.2">
      <c r="A53" s="79" t="s">
        <v>329</v>
      </c>
      <c r="B53" s="85" t="s">
        <v>253</v>
      </c>
      <c r="C53" s="8" t="s">
        <v>37</v>
      </c>
      <c r="D53" s="13">
        <v>5950000</v>
      </c>
      <c r="E53" s="13">
        <v>5950000</v>
      </c>
      <c r="F53" s="106">
        <f t="shared" si="3"/>
        <v>0</v>
      </c>
    </row>
    <row r="54" spans="1:7" x14ac:dyDescent="0.2">
      <c r="A54" s="79" t="s">
        <v>329</v>
      </c>
      <c r="B54" s="80" t="s">
        <v>254</v>
      </c>
      <c r="C54" s="41" t="s">
        <v>38</v>
      </c>
      <c r="D54" s="42">
        <v>47880000</v>
      </c>
      <c r="E54" s="42">
        <f>SUM(E55:E56)</f>
        <v>47880000</v>
      </c>
      <c r="F54" s="54">
        <f>SUM(F55:F56)</f>
        <v>0</v>
      </c>
    </row>
    <row r="55" spans="1:7" x14ac:dyDescent="0.2">
      <c r="A55" s="79" t="s">
        <v>329</v>
      </c>
      <c r="B55" s="85" t="s">
        <v>255</v>
      </c>
      <c r="C55" s="8" t="s">
        <v>39</v>
      </c>
      <c r="D55" s="9">
        <v>20700000</v>
      </c>
      <c r="E55" s="9">
        <v>20700000</v>
      </c>
      <c r="F55" s="106">
        <f t="shared" si="3"/>
        <v>0</v>
      </c>
    </row>
    <row r="56" spans="1:7" x14ac:dyDescent="0.2">
      <c r="A56" s="79" t="s">
        <v>329</v>
      </c>
      <c r="B56" s="85" t="s">
        <v>256</v>
      </c>
      <c r="C56" s="8" t="s">
        <v>40</v>
      </c>
      <c r="D56" s="9">
        <v>27180000</v>
      </c>
      <c r="E56" s="95">
        <v>27180000</v>
      </c>
      <c r="F56" s="106">
        <f t="shared" si="3"/>
        <v>0</v>
      </c>
    </row>
    <row r="57" spans="1:7" x14ac:dyDescent="0.2">
      <c r="A57" s="79" t="s">
        <v>329</v>
      </c>
      <c r="B57" s="80" t="s">
        <v>257</v>
      </c>
      <c r="C57" s="41" t="s">
        <v>41</v>
      </c>
      <c r="D57" s="43">
        <v>9500000</v>
      </c>
      <c r="E57" s="43">
        <f>SUM(E58:E60)</f>
        <v>7070000</v>
      </c>
      <c r="F57" s="54">
        <f>SUM(F58:F60)</f>
        <v>-2430000</v>
      </c>
    </row>
    <row r="58" spans="1:7" x14ac:dyDescent="0.2">
      <c r="A58" s="79" t="s">
        <v>329</v>
      </c>
      <c r="B58" s="85" t="s">
        <v>258</v>
      </c>
      <c r="C58" s="8" t="s">
        <v>42</v>
      </c>
      <c r="D58" s="13">
        <v>6200000</v>
      </c>
      <c r="E58" s="13">
        <v>6200000</v>
      </c>
      <c r="F58" s="106">
        <f t="shared" ref="F58:F60" si="4">+E58-D58</f>
        <v>0</v>
      </c>
    </row>
    <row r="59" spans="1:7" x14ac:dyDescent="0.2">
      <c r="A59" s="79" t="s">
        <v>329</v>
      </c>
      <c r="B59" s="85" t="s">
        <v>259</v>
      </c>
      <c r="C59" s="8" t="s">
        <v>43</v>
      </c>
      <c r="D59" s="13">
        <v>1800000</v>
      </c>
      <c r="E59" s="16">
        <v>870000</v>
      </c>
      <c r="F59" s="106">
        <f t="shared" si="4"/>
        <v>-930000</v>
      </c>
    </row>
    <row r="60" spans="1:7" x14ac:dyDescent="0.2">
      <c r="A60" s="79" t="s">
        <v>329</v>
      </c>
      <c r="B60" s="85" t="s">
        <v>260</v>
      </c>
      <c r="C60" s="8" t="s">
        <v>44</v>
      </c>
      <c r="D60" s="13">
        <v>1500000</v>
      </c>
      <c r="E60" s="17">
        <v>0</v>
      </c>
      <c r="F60" s="106">
        <f t="shared" si="4"/>
        <v>-1500000</v>
      </c>
    </row>
    <row r="61" spans="1:7" x14ac:dyDescent="0.2">
      <c r="A61" s="79" t="s">
        <v>329</v>
      </c>
      <c r="B61" s="80" t="s">
        <v>261</v>
      </c>
      <c r="C61" s="41" t="s">
        <v>45</v>
      </c>
      <c r="D61" s="43">
        <v>1000000</v>
      </c>
      <c r="E61" s="43">
        <f>+E62</f>
        <v>1000000</v>
      </c>
      <c r="F61" s="54">
        <f>+F62</f>
        <v>0</v>
      </c>
    </row>
    <row r="62" spans="1:7" x14ac:dyDescent="0.2">
      <c r="A62" s="79" t="s">
        <v>329</v>
      </c>
      <c r="B62" s="85" t="s">
        <v>262</v>
      </c>
      <c r="C62" s="8" t="s">
        <v>46</v>
      </c>
      <c r="D62" s="13">
        <v>1000000</v>
      </c>
      <c r="E62" s="13">
        <v>1000000</v>
      </c>
      <c r="F62" s="106">
        <f>+E62-D62</f>
        <v>0</v>
      </c>
    </row>
    <row r="63" spans="1:7" x14ac:dyDescent="0.2">
      <c r="A63" s="79" t="s">
        <v>329</v>
      </c>
      <c r="B63" s="80" t="s">
        <v>263</v>
      </c>
      <c r="C63" s="41" t="s">
        <v>47</v>
      </c>
      <c r="D63" s="42">
        <v>11555000</v>
      </c>
      <c r="E63" s="42">
        <f>SUM(E64:E68)</f>
        <v>10680000</v>
      </c>
      <c r="F63" s="54">
        <f>SUM(F64:F68)</f>
        <v>-875000</v>
      </c>
    </row>
    <row r="64" spans="1:7" x14ac:dyDescent="0.2">
      <c r="A64" s="79" t="s">
        <v>329</v>
      </c>
      <c r="B64" s="85" t="s">
        <v>264</v>
      </c>
      <c r="C64" s="8" t="s">
        <v>48</v>
      </c>
      <c r="D64" s="16">
        <v>720000</v>
      </c>
      <c r="E64" s="16">
        <v>720000</v>
      </c>
      <c r="F64" s="106">
        <f>+E64-D64</f>
        <v>0</v>
      </c>
    </row>
    <row r="65" spans="1:6" x14ac:dyDescent="0.2">
      <c r="A65" s="79" t="s">
        <v>329</v>
      </c>
      <c r="B65" s="85" t="s">
        <v>265</v>
      </c>
      <c r="C65" s="8" t="s">
        <v>49</v>
      </c>
      <c r="D65" s="13">
        <v>1200000</v>
      </c>
      <c r="E65" s="13">
        <v>1200000</v>
      </c>
      <c r="F65" s="106">
        <f t="shared" ref="F65:F68" si="5">+E65-D65</f>
        <v>0</v>
      </c>
    </row>
    <row r="66" spans="1:6" x14ac:dyDescent="0.2">
      <c r="A66" s="79" t="s">
        <v>329</v>
      </c>
      <c r="B66" s="85" t="s">
        <v>266</v>
      </c>
      <c r="C66" s="8" t="s">
        <v>50</v>
      </c>
      <c r="D66" s="16">
        <v>875000</v>
      </c>
      <c r="E66" s="16">
        <v>600000</v>
      </c>
      <c r="F66" s="106">
        <f t="shared" si="5"/>
        <v>-275000</v>
      </c>
    </row>
    <row r="67" spans="1:6" x14ac:dyDescent="0.2">
      <c r="A67" s="79" t="s">
        <v>329</v>
      </c>
      <c r="B67" s="85" t="s">
        <v>267</v>
      </c>
      <c r="C67" s="8" t="s">
        <v>51</v>
      </c>
      <c r="D67" s="13">
        <v>8160000</v>
      </c>
      <c r="E67" s="13">
        <v>8160000</v>
      </c>
      <c r="F67" s="106">
        <f t="shared" si="5"/>
        <v>0</v>
      </c>
    </row>
    <row r="68" spans="1:6" x14ac:dyDescent="0.2">
      <c r="A68" s="79" t="s">
        <v>329</v>
      </c>
      <c r="B68" s="85" t="s">
        <v>268</v>
      </c>
      <c r="C68" s="8" t="s">
        <v>52</v>
      </c>
      <c r="D68" s="16">
        <v>600000</v>
      </c>
      <c r="E68" s="17">
        <v>0</v>
      </c>
      <c r="F68" s="106">
        <f t="shared" si="5"/>
        <v>-600000</v>
      </c>
    </row>
    <row r="69" spans="1:6" x14ac:dyDescent="0.2">
      <c r="A69" s="77" t="s">
        <v>330</v>
      </c>
      <c r="B69" s="78"/>
      <c r="C69" s="6" t="s">
        <v>53</v>
      </c>
      <c r="D69" s="15">
        <v>28935000</v>
      </c>
      <c r="E69" s="15">
        <f>+E70</f>
        <v>28935000</v>
      </c>
      <c r="F69" s="53">
        <f>+F70</f>
        <v>0</v>
      </c>
    </row>
    <row r="70" spans="1:6" x14ac:dyDescent="0.2">
      <c r="A70" s="77" t="s">
        <v>330</v>
      </c>
      <c r="B70" s="84" t="s">
        <v>232</v>
      </c>
      <c r="C70" s="6" t="s">
        <v>17</v>
      </c>
      <c r="D70" s="15">
        <v>28935000</v>
      </c>
      <c r="E70" s="15">
        <f>+E71</f>
        <v>28935000</v>
      </c>
      <c r="F70" s="53">
        <f>+F71</f>
        <v>0</v>
      </c>
    </row>
    <row r="71" spans="1:6" x14ac:dyDescent="0.2">
      <c r="A71" s="79" t="s">
        <v>330</v>
      </c>
      <c r="B71" s="80" t="s">
        <v>269</v>
      </c>
      <c r="C71" s="41" t="s">
        <v>54</v>
      </c>
      <c r="D71" s="42">
        <v>28935000</v>
      </c>
      <c r="E71" s="42">
        <f>SUM(E72:E73)</f>
        <v>28935000</v>
      </c>
      <c r="F71" s="54">
        <f>SUM(F72:F73)</f>
        <v>0</v>
      </c>
    </row>
    <row r="72" spans="1:6" x14ac:dyDescent="0.2">
      <c r="A72" s="79" t="s">
        <v>330</v>
      </c>
      <c r="B72" s="85" t="s">
        <v>270</v>
      </c>
      <c r="C72" s="8" t="s">
        <v>55</v>
      </c>
      <c r="D72" s="9">
        <v>27640000</v>
      </c>
      <c r="E72" s="95">
        <v>27640000</v>
      </c>
      <c r="F72" s="106">
        <f>+E72-D72</f>
        <v>0</v>
      </c>
    </row>
    <row r="73" spans="1:6" x14ac:dyDescent="0.2">
      <c r="A73" s="79" t="s">
        <v>330</v>
      </c>
      <c r="B73" s="85" t="s">
        <v>271</v>
      </c>
      <c r="C73" s="27" t="s">
        <v>402</v>
      </c>
      <c r="D73" s="13">
        <v>1295000</v>
      </c>
      <c r="E73" s="13">
        <v>1295000</v>
      </c>
      <c r="F73" s="106">
        <f>+E73-D73</f>
        <v>0</v>
      </c>
    </row>
    <row r="74" spans="1:6" ht="22.5" x14ac:dyDescent="0.2">
      <c r="A74" s="77" t="s">
        <v>331</v>
      </c>
      <c r="B74" s="78"/>
      <c r="C74" s="14" t="s">
        <v>166</v>
      </c>
      <c r="D74" s="12">
        <v>5000000</v>
      </c>
      <c r="E74" s="12">
        <f>+E75</f>
        <v>5000000</v>
      </c>
      <c r="F74" s="53">
        <f>+F75</f>
        <v>0</v>
      </c>
    </row>
    <row r="75" spans="1:6" x14ac:dyDescent="0.2">
      <c r="A75" s="77" t="s">
        <v>331</v>
      </c>
      <c r="B75" s="84" t="s">
        <v>243</v>
      </c>
      <c r="C75" s="6" t="s">
        <v>27</v>
      </c>
      <c r="D75" s="12">
        <v>5000000</v>
      </c>
      <c r="E75" s="12">
        <f>+E76+E80+E82</f>
        <v>5000000</v>
      </c>
      <c r="F75" s="53">
        <f>+F76+F80+F82</f>
        <v>0</v>
      </c>
    </row>
    <row r="76" spans="1:6" x14ac:dyDescent="0.2">
      <c r="A76" s="79" t="s">
        <v>331</v>
      </c>
      <c r="B76" s="80" t="s">
        <v>244</v>
      </c>
      <c r="C76" s="41" t="s">
        <v>28</v>
      </c>
      <c r="D76" s="43">
        <v>2150000</v>
      </c>
      <c r="E76" s="43">
        <f>SUM(E77:E79)</f>
        <v>2150000</v>
      </c>
      <c r="F76" s="54">
        <f>SUM(F77:F79)</f>
        <v>0</v>
      </c>
    </row>
    <row r="77" spans="1:6" x14ac:dyDescent="0.2">
      <c r="A77" s="79" t="s">
        <v>331</v>
      </c>
      <c r="B77" s="85" t="s">
        <v>245</v>
      </c>
      <c r="C77" s="8" t="s">
        <v>29</v>
      </c>
      <c r="D77" s="16">
        <v>250000</v>
      </c>
      <c r="E77" s="16">
        <v>250000</v>
      </c>
      <c r="F77" s="106">
        <f>+E77-D77</f>
        <v>0</v>
      </c>
    </row>
    <row r="78" spans="1:6" x14ac:dyDescent="0.2">
      <c r="A78" s="79" t="s">
        <v>331</v>
      </c>
      <c r="B78" s="85" t="s">
        <v>249</v>
      </c>
      <c r="C78" s="8" t="s">
        <v>33</v>
      </c>
      <c r="D78" s="16">
        <v>400000</v>
      </c>
      <c r="E78" s="16">
        <v>400000</v>
      </c>
      <c r="F78" s="106">
        <f t="shared" ref="F78:F79" si="6">+E78-D78</f>
        <v>0</v>
      </c>
    </row>
    <row r="79" spans="1:6" x14ac:dyDescent="0.2">
      <c r="A79" s="79" t="s">
        <v>331</v>
      </c>
      <c r="B79" s="85" t="s">
        <v>250</v>
      </c>
      <c r="C79" s="8" t="s">
        <v>34</v>
      </c>
      <c r="D79" s="13">
        <v>1500000</v>
      </c>
      <c r="E79" s="13">
        <v>1500000</v>
      </c>
      <c r="F79" s="106">
        <f t="shared" si="6"/>
        <v>0</v>
      </c>
    </row>
    <row r="80" spans="1:6" x14ac:dyDescent="0.2">
      <c r="A80" s="79" t="s">
        <v>331</v>
      </c>
      <c r="B80" s="80" t="s">
        <v>254</v>
      </c>
      <c r="C80" s="41" t="s">
        <v>38</v>
      </c>
      <c r="D80" s="43">
        <v>2250000</v>
      </c>
      <c r="E80" s="43">
        <f>+E81</f>
        <v>2250000</v>
      </c>
      <c r="F80" s="54">
        <f>+F81</f>
        <v>0</v>
      </c>
    </row>
    <row r="81" spans="1:8" x14ac:dyDescent="0.2">
      <c r="A81" s="79" t="s">
        <v>331</v>
      </c>
      <c r="B81" s="85" t="s">
        <v>272</v>
      </c>
      <c r="C81" s="8" t="s">
        <v>56</v>
      </c>
      <c r="D81" s="13">
        <v>2250000</v>
      </c>
      <c r="E81" s="13">
        <v>2250000</v>
      </c>
      <c r="F81" s="106">
        <f>+E81-D81</f>
        <v>0</v>
      </c>
    </row>
    <row r="82" spans="1:8" x14ac:dyDescent="0.2">
      <c r="A82" s="79" t="s">
        <v>331</v>
      </c>
      <c r="B82" s="80" t="s">
        <v>257</v>
      </c>
      <c r="C82" s="41" t="s">
        <v>41</v>
      </c>
      <c r="D82" s="44">
        <v>600000</v>
      </c>
      <c r="E82" s="44">
        <f>+E83</f>
        <v>600000</v>
      </c>
      <c r="F82" s="54">
        <f>+F83</f>
        <v>0</v>
      </c>
    </row>
    <row r="83" spans="1:8" x14ac:dyDescent="0.2">
      <c r="A83" s="79" t="s">
        <v>331</v>
      </c>
      <c r="B83" s="85" t="s">
        <v>258</v>
      </c>
      <c r="C83" s="8" t="s">
        <v>42</v>
      </c>
      <c r="D83" s="16">
        <v>600000</v>
      </c>
      <c r="E83" s="16">
        <v>600000</v>
      </c>
      <c r="F83" s="106">
        <f>+E83-D83</f>
        <v>0</v>
      </c>
    </row>
    <row r="84" spans="1:8" x14ac:dyDescent="0.2">
      <c r="A84" s="77" t="s">
        <v>332</v>
      </c>
      <c r="B84" s="78"/>
      <c r="C84" s="6" t="s">
        <v>57</v>
      </c>
      <c r="D84" s="15">
        <v>24250000</v>
      </c>
      <c r="E84" s="15">
        <f t="shared" ref="E84:F86" si="7">+E85</f>
        <v>24250000</v>
      </c>
      <c r="F84" s="53">
        <f t="shared" si="7"/>
        <v>0</v>
      </c>
    </row>
    <row r="85" spans="1:8" x14ac:dyDescent="0.2">
      <c r="A85" s="77" t="s">
        <v>332</v>
      </c>
      <c r="B85" s="84" t="s">
        <v>243</v>
      </c>
      <c r="C85" s="6" t="s">
        <v>27</v>
      </c>
      <c r="D85" s="15">
        <v>24250000</v>
      </c>
      <c r="E85" s="15">
        <f t="shared" si="7"/>
        <v>24250000</v>
      </c>
      <c r="F85" s="53">
        <f t="shared" si="7"/>
        <v>0</v>
      </c>
    </row>
    <row r="86" spans="1:8" x14ac:dyDescent="0.2">
      <c r="A86" s="79" t="s">
        <v>332</v>
      </c>
      <c r="B86" s="80" t="s">
        <v>254</v>
      </c>
      <c r="C86" s="41" t="s">
        <v>38</v>
      </c>
      <c r="D86" s="42">
        <v>24250000</v>
      </c>
      <c r="E86" s="42">
        <f t="shared" si="7"/>
        <v>24250000</v>
      </c>
      <c r="F86" s="54">
        <f t="shared" si="7"/>
        <v>0</v>
      </c>
    </row>
    <row r="87" spans="1:8" x14ac:dyDescent="0.2">
      <c r="A87" s="79" t="s">
        <v>332</v>
      </c>
      <c r="B87" s="85" t="s">
        <v>273</v>
      </c>
      <c r="C87" s="8" t="s">
        <v>58</v>
      </c>
      <c r="D87" s="9">
        <v>24250000</v>
      </c>
      <c r="E87" s="9">
        <v>24250000</v>
      </c>
      <c r="F87" s="106">
        <f>+E87-D87</f>
        <v>0</v>
      </c>
    </row>
    <row r="88" spans="1:8" x14ac:dyDescent="0.2">
      <c r="A88" s="77" t="s">
        <v>333</v>
      </c>
      <c r="B88" s="78"/>
      <c r="C88" s="6" t="s">
        <v>59</v>
      </c>
      <c r="D88" s="12">
        <v>7220000</v>
      </c>
      <c r="E88" s="12">
        <f>+E89</f>
        <v>7100000</v>
      </c>
      <c r="F88" s="53">
        <f>+F89</f>
        <v>-120000</v>
      </c>
    </row>
    <row r="89" spans="1:8" x14ac:dyDescent="0.2">
      <c r="A89" s="77" t="s">
        <v>333</v>
      </c>
      <c r="B89" s="84" t="s">
        <v>243</v>
      </c>
      <c r="C89" s="6" t="s">
        <v>27</v>
      </c>
      <c r="D89" s="12">
        <v>7220000</v>
      </c>
      <c r="E89" s="12">
        <f>+E90</f>
        <v>7100000</v>
      </c>
      <c r="F89" s="53">
        <f>+F90</f>
        <v>-120000</v>
      </c>
    </row>
    <row r="90" spans="1:8" x14ac:dyDescent="0.2">
      <c r="A90" s="79" t="s">
        <v>333</v>
      </c>
      <c r="B90" s="80" t="s">
        <v>274</v>
      </c>
      <c r="C90" s="41" t="s">
        <v>60</v>
      </c>
      <c r="D90" s="43">
        <v>7220000</v>
      </c>
      <c r="E90" s="43">
        <f>SUM(E91:E93)</f>
        <v>7100000</v>
      </c>
      <c r="F90" s="54">
        <f>SUM(F91:F93)</f>
        <v>-120000</v>
      </c>
      <c r="H90" s="52" t="s">
        <v>164</v>
      </c>
    </row>
    <row r="91" spans="1:8" x14ac:dyDescent="0.2">
      <c r="A91" s="79" t="s">
        <v>333</v>
      </c>
      <c r="B91" s="85" t="s">
        <v>275</v>
      </c>
      <c r="C91" s="8" t="s">
        <v>61</v>
      </c>
      <c r="D91" s="13">
        <v>4000000</v>
      </c>
      <c r="E91" s="13">
        <v>3880000</v>
      </c>
      <c r="F91" s="106">
        <f>+E91-D91</f>
        <v>-120000</v>
      </c>
    </row>
    <row r="92" spans="1:8" x14ac:dyDescent="0.2">
      <c r="A92" s="79" t="s">
        <v>333</v>
      </c>
      <c r="B92" s="85" t="s">
        <v>276</v>
      </c>
      <c r="C92" s="8" t="s">
        <v>62</v>
      </c>
      <c r="D92" s="13">
        <v>2220000</v>
      </c>
      <c r="E92" s="13">
        <v>2220000</v>
      </c>
      <c r="F92" s="106">
        <f t="shared" ref="F92:F93" si="8">+E92-D92</f>
        <v>0</v>
      </c>
    </row>
    <row r="93" spans="1:8" x14ac:dyDescent="0.2">
      <c r="A93" s="79" t="s">
        <v>333</v>
      </c>
      <c r="B93" s="85" t="s">
        <v>277</v>
      </c>
      <c r="C93" s="8" t="s">
        <v>63</v>
      </c>
      <c r="D93" s="13">
        <v>1000000</v>
      </c>
      <c r="E93" s="13">
        <v>1000000</v>
      </c>
      <c r="F93" s="106">
        <f t="shared" si="8"/>
        <v>0</v>
      </c>
    </row>
    <row r="94" spans="1:8" ht="15.75" customHeight="1" x14ac:dyDescent="0.2">
      <c r="A94" s="75" t="s">
        <v>334</v>
      </c>
      <c r="B94" s="76"/>
      <c r="C94" s="36" t="s">
        <v>64</v>
      </c>
      <c r="D94" s="37">
        <v>21705000</v>
      </c>
      <c r="E94" s="37">
        <f>+E95+E99</f>
        <v>21705000</v>
      </c>
      <c r="F94" s="57">
        <f>+F95+F99</f>
        <v>0</v>
      </c>
    </row>
    <row r="95" spans="1:8" x14ac:dyDescent="0.2">
      <c r="A95" s="77" t="s">
        <v>335</v>
      </c>
      <c r="B95" s="78"/>
      <c r="C95" s="6" t="s">
        <v>65</v>
      </c>
      <c r="D95" s="15">
        <v>16950000</v>
      </c>
      <c r="E95" s="15">
        <f t="shared" ref="E95:F97" si="9">+E96</f>
        <v>16950000</v>
      </c>
      <c r="F95" s="53">
        <f t="shared" si="9"/>
        <v>0</v>
      </c>
    </row>
    <row r="96" spans="1:8" x14ac:dyDescent="0.2">
      <c r="A96" s="77" t="s">
        <v>335</v>
      </c>
      <c r="B96" s="84" t="s">
        <v>278</v>
      </c>
      <c r="C96" s="6" t="s">
        <v>66</v>
      </c>
      <c r="D96" s="15">
        <v>16950000</v>
      </c>
      <c r="E96" s="15">
        <f t="shared" si="9"/>
        <v>16950000</v>
      </c>
      <c r="F96" s="53">
        <f t="shared" si="9"/>
        <v>0</v>
      </c>
    </row>
    <row r="97" spans="1:6" x14ac:dyDescent="0.2">
      <c r="A97" s="79" t="s">
        <v>335</v>
      </c>
      <c r="B97" s="80" t="s">
        <v>279</v>
      </c>
      <c r="C97" s="41" t="s">
        <v>67</v>
      </c>
      <c r="D97" s="42">
        <v>16950000</v>
      </c>
      <c r="E97" s="42">
        <f t="shared" si="9"/>
        <v>16950000</v>
      </c>
      <c r="F97" s="54">
        <f t="shared" si="9"/>
        <v>0</v>
      </c>
    </row>
    <row r="98" spans="1:6" x14ac:dyDescent="0.2">
      <c r="A98" s="79" t="s">
        <v>335</v>
      </c>
      <c r="B98" s="85" t="s">
        <v>280</v>
      </c>
      <c r="C98" s="8" t="s">
        <v>68</v>
      </c>
      <c r="D98" s="9">
        <v>16950000</v>
      </c>
      <c r="E98" s="9">
        <v>16950000</v>
      </c>
      <c r="F98" s="106">
        <f>+E98-D98</f>
        <v>0</v>
      </c>
    </row>
    <row r="99" spans="1:6" x14ac:dyDescent="0.2">
      <c r="A99" s="77" t="s">
        <v>336</v>
      </c>
      <c r="B99" s="78"/>
      <c r="C99" s="6" t="s">
        <v>69</v>
      </c>
      <c r="D99" s="12">
        <v>4755000</v>
      </c>
      <c r="E99" s="12">
        <f>+E100</f>
        <v>4755000</v>
      </c>
      <c r="F99" s="53">
        <f>+F100</f>
        <v>0</v>
      </c>
    </row>
    <row r="100" spans="1:6" x14ac:dyDescent="0.2">
      <c r="A100" s="77" t="s">
        <v>336</v>
      </c>
      <c r="B100" s="84" t="s">
        <v>243</v>
      </c>
      <c r="C100" s="6" t="s">
        <v>27</v>
      </c>
      <c r="D100" s="12">
        <v>4755000</v>
      </c>
      <c r="E100" s="12">
        <f>+E101+E103</f>
        <v>4755000</v>
      </c>
      <c r="F100" s="53">
        <f>+F101+F103</f>
        <v>0</v>
      </c>
    </row>
    <row r="101" spans="1:6" x14ac:dyDescent="0.2">
      <c r="A101" s="79" t="s">
        <v>336</v>
      </c>
      <c r="B101" s="80" t="s">
        <v>244</v>
      </c>
      <c r="C101" s="41" t="s">
        <v>28</v>
      </c>
      <c r="D101" s="43">
        <v>2155000</v>
      </c>
      <c r="E101" s="43">
        <f>+E102</f>
        <v>2155000</v>
      </c>
      <c r="F101" s="54">
        <f>+F102</f>
        <v>0</v>
      </c>
    </row>
    <row r="102" spans="1:6" x14ac:dyDescent="0.2">
      <c r="A102" s="79" t="s">
        <v>336</v>
      </c>
      <c r="B102" s="85" t="s">
        <v>251</v>
      </c>
      <c r="C102" s="8" t="s">
        <v>35</v>
      </c>
      <c r="D102" s="13">
        <v>2155000</v>
      </c>
      <c r="E102" s="13">
        <v>2155000</v>
      </c>
      <c r="F102" s="106">
        <f>+E102-D102</f>
        <v>0</v>
      </c>
    </row>
    <row r="103" spans="1:6" x14ac:dyDescent="0.2">
      <c r="A103" s="79" t="s">
        <v>336</v>
      </c>
      <c r="B103" s="80" t="s">
        <v>254</v>
      </c>
      <c r="C103" s="41" t="s">
        <v>38</v>
      </c>
      <c r="D103" s="43">
        <v>2600000</v>
      </c>
      <c r="E103" s="43">
        <f>+E104</f>
        <v>2600000</v>
      </c>
      <c r="F103" s="54">
        <f>+F104</f>
        <v>0</v>
      </c>
    </row>
    <row r="104" spans="1:6" x14ac:dyDescent="0.2">
      <c r="A104" s="79" t="s">
        <v>336</v>
      </c>
      <c r="B104" s="85" t="s">
        <v>281</v>
      </c>
      <c r="C104" s="8" t="s">
        <v>70</v>
      </c>
      <c r="D104" s="13">
        <v>2600000</v>
      </c>
      <c r="E104" s="13">
        <v>2600000</v>
      </c>
      <c r="F104" s="106">
        <f>+E104-D104</f>
        <v>0</v>
      </c>
    </row>
    <row r="105" spans="1:6" ht="16.5" customHeight="1" x14ac:dyDescent="0.2">
      <c r="A105" s="75" t="s">
        <v>337</v>
      </c>
      <c r="B105" s="76"/>
      <c r="C105" s="36" t="s">
        <v>71</v>
      </c>
      <c r="D105" s="37">
        <v>10800000</v>
      </c>
      <c r="E105" s="38">
        <f>+E106+E110</f>
        <v>7800000</v>
      </c>
      <c r="F105" s="57">
        <f>+F106+F110</f>
        <v>-3000000</v>
      </c>
    </row>
    <row r="106" spans="1:6" x14ac:dyDescent="0.2">
      <c r="A106" s="77" t="s">
        <v>338</v>
      </c>
      <c r="B106" s="78"/>
      <c r="C106" s="6" t="s">
        <v>72</v>
      </c>
      <c r="D106" s="12">
        <v>7800000</v>
      </c>
      <c r="E106" s="12">
        <f t="shared" ref="E106:F108" si="10">+E107</f>
        <v>7800000</v>
      </c>
      <c r="F106" s="53">
        <f t="shared" si="10"/>
        <v>0</v>
      </c>
    </row>
    <row r="107" spans="1:6" x14ac:dyDescent="0.2">
      <c r="A107" s="77" t="s">
        <v>338</v>
      </c>
      <c r="B107" s="84" t="s">
        <v>243</v>
      </c>
      <c r="C107" s="6" t="s">
        <v>27</v>
      </c>
      <c r="D107" s="12">
        <v>7800000</v>
      </c>
      <c r="E107" s="12">
        <f t="shared" si="10"/>
        <v>7800000</v>
      </c>
      <c r="F107" s="53">
        <f t="shared" si="10"/>
        <v>0</v>
      </c>
    </row>
    <row r="108" spans="1:6" x14ac:dyDescent="0.2">
      <c r="A108" s="79" t="s">
        <v>338</v>
      </c>
      <c r="B108" s="80" t="s">
        <v>254</v>
      </c>
      <c r="C108" s="41" t="s">
        <v>38</v>
      </c>
      <c r="D108" s="43">
        <v>7800000</v>
      </c>
      <c r="E108" s="43">
        <f t="shared" si="10"/>
        <v>7800000</v>
      </c>
      <c r="F108" s="54">
        <f t="shared" si="10"/>
        <v>0</v>
      </c>
    </row>
    <row r="109" spans="1:6" x14ac:dyDescent="0.2">
      <c r="A109" s="79" t="s">
        <v>338</v>
      </c>
      <c r="B109" s="85" t="s">
        <v>282</v>
      </c>
      <c r="C109" s="8" t="s">
        <v>73</v>
      </c>
      <c r="D109" s="13">
        <v>7800000</v>
      </c>
      <c r="E109" s="13">
        <v>7800000</v>
      </c>
      <c r="F109" s="106">
        <f>+E109-D109</f>
        <v>0</v>
      </c>
    </row>
    <row r="110" spans="1:6" x14ac:dyDescent="0.2">
      <c r="A110" s="77" t="s">
        <v>339</v>
      </c>
      <c r="B110" s="78"/>
      <c r="C110" s="6" t="s">
        <v>74</v>
      </c>
      <c r="D110" s="12">
        <v>3000000</v>
      </c>
      <c r="E110" s="18">
        <f>+E111</f>
        <v>0</v>
      </c>
      <c r="F110" s="53">
        <f>+F111</f>
        <v>-3000000</v>
      </c>
    </row>
    <row r="111" spans="1:6" x14ac:dyDescent="0.2">
      <c r="A111" s="77" t="s">
        <v>339</v>
      </c>
      <c r="B111" s="84" t="s">
        <v>243</v>
      </c>
      <c r="C111" s="6" t="s">
        <v>27</v>
      </c>
      <c r="D111" s="12">
        <v>3000000</v>
      </c>
      <c r="E111" s="18">
        <f>+E112+E115</f>
        <v>0</v>
      </c>
      <c r="F111" s="53">
        <f>+F112+F115</f>
        <v>-3000000</v>
      </c>
    </row>
    <row r="112" spans="1:6" x14ac:dyDescent="0.2">
      <c r="A112" s="79" t="s">
        <v>339</v>
      </c>
      <c r="B112" s="80" t="s">
        <v>244</v>
      </c>
      <c r="C112" s="41" t="s">
        <v>28</v>
      </c>
      <c r="D112" s="43">
        <v>1000000</v>
      </c>
      <c r="E112" s="45">
        <f>SUM(E113:E114)</f>
        <v>0</v>
      </c>
      <c r="F112" s="54">
        <f>SUM(F113:F114)</f>
        <v>-1000000</v>
      </c>
    </row>
    <row r="113" spans="1:8" x14ac:dyDescent="0.2">
      <c r="A113" s="79" t="s">
        <v>339</v>
      </c>
      <c r="B113" s="85" t="s">
        <v>245</v>
      </c>
      <c r="C113" s="8" t="s">
        <v>29</v>
      </c>
      <c r="D113" s="16">
        <v>250000</v>
      </c>
      <c r="E113" s="17">
        <v>0</v>
      </c>
      <c r="F113" s="106">
        <f>+E113-D113</f>
        <v>-250000</v>
      </c>
    </row>
    <row r="114" spans="1:8" x14ac:dyDescent="0.2">
      <c r="A114" s="79" t="s">
        <v>339</v>
      </c>
      <c r="B114" s="85" t="s">
        <v>250</v>
      </c>
      <c r="C114" s="8" t="s">
        <v>34</v>
      </c>
      <c r="D114" s="16">
        <v>750000</v>
      </c>
      <c r="E114" s="17">
        <v>0</v>
      </c>
      <c r="F114" s="106">
        <f>+E114-D114</f>
        <v>-750000</v>
      </c>
    </row>
    <row r="115" spans="1:8" x14ac:dyDescent="0.2">
      <c r="A115" s="79" t="s">
        <v>339</v>
      </c>
      <c r="B115" s="80" t="s">
        <v>254</v>
      </c>
      <c r="C115" s="41" t="s">
        <v>38</v>
      </c>
      <c r="D115" s="43">
        <v>2000000</v>
      </c>
      <c r="E115" s="45">
        <f>+E116</f>
        <v>0</v>
      </c>
      <c r="F115" s="54">
        <f>+F116</f>
        <v>-2000000</v>
      </c>
    </row>
    <row r="116" spans="1:8" x14ac:dyDescent="0.2">
      <c r="A116" s="79" t="s">
        <v>339</v>
      </c>
      <c r="B116" s="85" t="s">
        <v>256</v>
      </c>
      <c r="C116" s="8" t="s">
        <v>40</v>
      </c>
      <c r="D116" s="13">
        <v>2000000</v>
      </c>
      <c r="E116" s="17">
        <v>0</v>
      </c>
      <c r="F116" s="106">
        <f>+E116-D116</f>
        <v>-2000000</v>
      </c>
    </row>
    <row r="117" spans="1:8" ht="22.5" customHeight="1" x14ac:dyDescent="0.2">
      <c r="A117" s="75" t="s">
        <v>340</v>
      </c>
      <c r="B117" s="76"/>
      <c r="C117" s="34" t="s">
        <v>183</v>
      </c>
      <c r="D117" s="35">
        <v>142232300</v>
      </c>
      <c r="E117" s="35">
        <f>+E118+E127+E136+E144+E152+E158+E166+E170+E184+E188</f>
        <v>131632300</v>
      </c>
      <c r="F117" s="57">
        <f>+F118+F127+F136+F144+F152+F158+F166+F170+F184+F188</f>
        <v>-10600000</v>
      </c>
    </row>
    <row r="118" spans="1:8" ht="22.5" x14ac:dyDescent="0.2">
      <c r="A118" s="77" t="s">
        <v>341</v>
      </c>
      <c r="B118" s="78"/>
      <c r="C118" s="14" t="s">
        <v>184</v>
      </c>
      <c r="D118" s="12">
        <v>5125000</v>
      </c>
      <c r="E118" s="12">
        <f>+E120+E125</f>
        <v>5125000</v>
      </c>
      <c r="F118" s="53">
        <f>+F120+F125</f>
        <v>0</v>
      </c>
    </row>
    <row r="119" spans="1:8" x14ac:dyDescent="0.2">
      <c r="A119" s="77" t="s">
        <v>341</v>
      </c>
      <c r="B119" s="84" t="s">
        <v>243</v>
      </c>
      <c r="C119" s="6" t="s">
        <v>27</v>
      </c>
      <c r="D119" s="12">
        <v>5125000</v>
      </c>
      <c r="E119" s="12">
        <f>+E120+E125</f>
        <v>5125000</v>
      </c>
      <c r="F119" s="53">
        <f>+F120+F125</f>
        <v>0</v>
      </c>
      <c r="H119" s="52" t="s">
        <v>164</v>
      </c>
    </row>
    <row r="120" spans="1:8" x14ac:dyDescent="0.2">
      <c r="A120" s="79" t="s">
        <v>341</v>
      </c>
      <c r="B120" s="80" t="s">
        <v>244</v>
      </c>
      <c r="C120" s="41" t="s">
        <v>28</v>
      </c>
      <c r="D120" s="43">
        <v>4350000</v>
      </c>
      <c r="E120" s="43">
        <f>SUM(E121:E124)</f>
        <v>4350000</v>
      </c>
      <c r="F120" s="54">
        <f>SUM(F121:F124)</f>
        <v>0</v>
      </c>
    </row>
    <row r="121" spans="1:8" x14ac:dyDescent="0.2">
      <c r="A121" s="79" t="s">
        <v>341</v>
      </c>
      <c r="B121" s="85" t="s">
        <v>245</v>
      </c>
      <c r="C121" s="8" t="s">
        <v>29</v>
      </c>
      <c r="D121" s="16">
        <v>200000</v>
      </c>
      <c r="E121" s="16">
        <v>200000</v>
      </c>
      <c r="F121" s="106">
        <f>+E121-D121</f>
        <v>0</v>
      </c>
    </row>
    <row r="122" spans="1:8" x14ac:dyDescent="0.2">
      <c r="A122" s="79" t="s">
        <v>341</v>
      </c>
      <c r="B122" s="85" t="s">
        <v>249</v>
      </c>
      <c r="C122" s="8" t="s">
        <v>33</v>
      </c>
      <c r="D122" s="16">
        <v>250000</v>
      </c>
      <c r="E122" s="16">
        <v>250000</v>
      </c>
      <c r="F122" s="106">
        <f t="shared" ref="F122:F124" si="11">+E122-D122</f>
        <v>0</v>
      </c>
    </row>
    <row r="123" spans="1:8" x14ac:dyDescent="0.2">
      <c r="A123" s="79" t="s">
        <v>341</v>
      </c>
      <c r="B123" s="85" t="s">
        <v>250</v>
      </c>
      <c r="C123" s="8" t="s">
        <v>34</v>
      </c>
      <c r="D123" s="13">
        <v>3750000</v>
      </c>
      <c r="E123" s="13">
        <v>3750000</v>
      </c>
      <c r="F123" s="106">
        <f t="shared" si="11"/>
        <v>0</v>
      </c>
    </row>
    <row r="124" spans="1:8" x14ac:dyDescent="0.2">
      <c r="A124" s="79" t="s">
        <v>341</v>
      </c>
      <c r="B124" s="85" t="s">
        <v>252</v>
      </c>
      <c r="C124" s="8" t="s">
        <v>36</v>
      </c>
      <c r="D124" s="16">
        <v>150000</v>
      </c>
      <c r="E124" s="16">
        <v>150000</v>
      </c>
      <c r="F124" s="106">
        <f t="shared" si="11"/>
        <v>0</v>
      </c>
    </row>
    <row r="125" spans="1:8" x14ac:dyDescent="0.2">
      <c r="A125" s="79" t="s">
        <v>341</v>
      </c>
      <c r="B125" s="80" t="s">
        <v>254</v>
      </c>
      <c r="C125" s="41" t="s">
        <v>38</v>
      </c>
      <c r="D125" s="44">
        <v>775000</v>
      </c>
      <c r="E125" s="44">
        <f>+E126</f>
        <v>775000</v>
      </c>
      <c r="F125" s="54">
        <f>+F126</f>
        <v>0</v>
      </c>
    </row>
    <row r="126" spans="1:8" x14ac:dyDescent="0.2">
      <c r="A126" s="79" t="s">
        <v>341</v>
      </c>
      <c r="B126" s="85" t="s">
        <v>281</v>
      </c>
      <c r="C126" s="8" t="s">
        <v>70</v>
      </c>
      <c r="D126" s="16">
        <v>775000</v>
      </c>
      <c r="E126" s="16">
        <v>775000</v>
      </c>
      <c r="F126" s="106">
        <f>+E126-D126</f>
        <v>0</v>
      </c>
    </row>
    <row r="127" spans="1:8" ht="27" customHeight="1" x14ac:dyDescent="0.2">
      <c r="A127" s="77" t="s">
        <v>342</v>
      </c>
      <c r="B127" s="78"/>
      <c r="C127" s="14" t="s">
        <v>204</v>
      </c>
      <c r="D127" s="12">
        <v>8000000</v>
      </c>
      <c r="E127" s="12">
        <f>+E128</f>
        <v>4520000</v>
      </c>
      <c r="F127" s="53">
        <f>+F128</f>
        <v>-3480000</v>
      </c>
    </row>
    <row r="128" spans="1:8" x14ac:dyDescent="0.2">
      <c r="A128" s="77" t="s">
        <v>342</v>
      </c>
      <c r="B128" s="84" t="s">
        <v>243</v>
      </c>
      <c r="C128" s="6" t="s">
        <v>27</v>
      </c>
      <c r="D128" s="12">
        <v>8000000</v>
      </c>
      <c r="E128" s="12">
        <f>+E129+E134</f>
        <v>4520000</v>
      </c>
      <c r="F128" s="53">
        <f>+F129+F134</f>
        <v>-3480000</v>
      </c>
    </row>
    <row r="129" spans="1:8" x14ac:dyDescent="0.2">
      <c r="A129" s="79" t="s">
        <v>342</v>
      </c>
      <c r="B129" s="80" t="s">
        <v>244</v>
      </c>
      <c r="C129" s="41" t="s">
        <v>28</v>
      </c>
      <c r="D129" s="43">
        <v>7200000</v>
      </c>
      <c r="E129" s="43">
        <f>SUM(E130:E133)</f>
        <v>4020000</v>
      </c>
      <c r="F129" s="54">
        <f>SUM(F130:F133)</f>
        <v>-3180000</v>
      </c>
    </row>
    <row r="130" spans="1:8" x14ac:dyDescent="0.2">
      <c r="A130" s="79" t="s">
        <v>342</v>
      </c>
      <c r="B130" s="85" t="s">
        <v>245</v>
      </c>
      <c r="C130" s="8" t="s">
        <v>29</v>
      </c>
      <c r="D130" s="16">
        <v>300000</v>
      </c>
      <c r="E130" s="16">
        <v>100000</v>
      </c>
      <c r="F130" s="106">
        <f>+E130-D130</f>
        <v>-200000</v>
      </c>
    </row>
    <row r="131" spans="1:8" x14ac:dyDescent="0.2">
      <c r="A131" s="79" t="s">
        <v>342</v>
      </c>
      <c r="B131" s="85" t="s">
        <v>249</v>
      </c>
      <c r="C131" s="8" t="s">
        <v>33</v>
      </c>
      <c r="D131" s="16">
        <v>300000</v>
      </c>
      <c r="E131" s="16">
        <v>200000</v>
      </c>
      <c r="F131" s="106">
        <f t="shared" ref="F131:F133" si="12">+E131-D131</f>
        <v>-100000</v>
      </c>
    </row>
    <row r="132" spans="1:8" x14ac:dyDescent="0.2">
      <c r="A132" s="79" t="s">
        <v>342</v>
      </c>
      <c r="B132" s="85" t="s">
        <v>250</v>
      </c>
      <c r="C132" s="8" t="s">
        <v>34</v>
      </c>
      <c r="D132" s="13">
        <v>6300000</v>
      </c>
      <c r="E132" s="13">
        <v>3570000</v>
      </c>
      <c r="F132" s="106">
        <f t="shared" si="12"/>
        <v>-2730000</v>
      </c>
    </row>
    <row r="133" spans="1:8" x14ac:dyDescent="0.2">
      <c r="A133" s="79" t="s">
        <v>342</v>
      </c>
      <c r="B133" s="85" t="s">
        <v>252</v>
      </c>
      <c r="C133" s="8" t="s">
        <v>36</v>
      </c>
      <c r="D133" s="16">
        <v>300000</v>
      </c>
      <c r="E133" s="16">
        <v>150000</v>
      </c>
      <c r="F133" s="106">
        <f t="shared" si="12"/>
        <v>-150000</v>
      </c>
    </row>
    <row r="134" spans="1:8" x14ac:dyDescent="0.2">
      <c r="A134" s="79" t="s">
        <v>342</v>
      </c>
      <c r="B134" s="80" t="s">
        <v>254</v>
      </c>
      <c r="C134" s="41" t="s">
        <v>38</v>
      </c>
      <c r="D134" s="44">
        <v>800000</v>
      </c>
      <c r="E134" s="44">
        <f>+E135</f>
        <v>500000</v>
      </c>
      <c r="F134" s="54">
        <f>+F135</f>
        <v>-300000</v>
      </c>
    </row>
    <row r="135" spans="1:8" x14ac:dyDescent="0.2">
      <c r="A135" s="79" t="s">
        <v>342</v>
      </c>
      <c r="B135" s="85" t="s">
        <v>281</v>
      </c>
      <c r="C135" s="8" t="s">
        <v>70</v>
      </c>
      <c r="D135" s="16">
        <v>800000</v>
      </c>
      <c r="E135" s="16">
        <v>500000</v>
      </c>
      <c r="F135" s="106">
        <f>+E135-D135</f>
        <v>-300000</v>
      </c>
    </row>
    <row r="136" spans="1:8" x14ac:dyDescent="0.2">
      <c r="A136" s="77" t="s">
        <v>343</v>
      </c>
      <c r="B136" s="78"/>
      <c r="C136" s="6" t="s">
        <v>75</v>
      </c>
      <c r="D136" s="12">
        <v>2465000</v>
      </c>
      <c r="E136" s="12">
        <f>+E137</f>
        <v>2465000</v>
      </c>
      <c r="F136" s="53">
        <f>+F137</f>
        <v>0</v>
      </c>
    </row>
    <row r="137" spans="1:8" x14ac:dyDescent="0.2">
      <c r="A137" s="77" t="s">
        <v>343</v>
      </c>
      <c r="B137" s="84" t="s">
        <v>243</v>
      </c>
      <c r="C137" s="6" t="s">
        <v>27</v>
      </c>
      <c r="D137" s="12">
        <v>2465000</v>
      </c>
      <c r="E137" s="12">
        <f>+E138+E142</f>
        <v>2465000</v>
      </c>
      <c r="F137" s="53">
        <f>+F138+F142</f>
        <v>0</v>
      </c>
    </row>
    <row r="138" spans="1:8" x14ac:dyDescent="0.2">
      <c r="A138" s="79" t="s">
        <v>343</v>
      </c>
      <c r="B138" s="80" t="s">
        <v>244</v>
      </c>
      <c r="C138" s="41" t="s">
        <v>28</v>
      </c>
      <c r="D138" s="43">
        <v>1415000</v>
      </c>
      <c r="E138" s="43">
        <f>SUM(E139:E141)</f>
        <v>1415000</v>
      </c>
      <c r="F138" s="54">
        <f>SUM(F139:F141)</f>
        <v>0</v>
      </c>
      <c r="H138" s="52" t="s">
        <v>164</v>
      </c>
    </row>
    <row r="139" spans="1:8" x14ac:dyDescent="0.2">
      <c r="A139" s="79" t="s">
        <v>343</v>
      </c>
      <c r="B139" s="85" t="s">
        <v>245</v>
      </c>
      <c r="C139" s="8" t="s">
        <v>29</v>
      </c>
      <c r="D139" s="16">
        <v>165000</v>
      </c>
      <c r="E139" s="16">
        <v>165000</v>
      </c>
      <c r="F139" s="106">
        <f>+E139-D139</f>
        <v>0</v>
      </c>
    </row>
    <row r="140" spans="1:8" x14ac:dyDescent="0.2">
      <c r="A140" s="79" t="s">
        <v>343</v>
      </c>
      <c r="B140" s="85" t="s">
        <v>249</v>
      </c>
      <c r="C140" s="8" t="s">
        <v>33</v>
      </c>
      <c r="D140" s="16">
        <v>500000</v>
      </c>
      <c r="E140" s="16">
        <v>500000</v>
      </c>
      <c r="F140" s="106">
        <f t="shared" ref="F140:F141" si="13">+E140-D140</f>
        <v>0</v>
      </c>
    </row>
    <row r="141" spans="1:8" x14ac:dyDescent="0.2">
      <c r="A141" s="79" t="s">
        <v>343</v>
      </c>
      <c r="B141" s="85" t="s">
        <v>250</v>
      </c>
      <c r="C141" s="8" t="s">
        <v>34</v>
      </c>
      <c r="D141" s="16">
        <v>750000</v>
      </c>
      <c r="E141" s="16">
        <v>750000</v>
      </c>
      <c r="F141" s="106">
        <f t="shared" si="13"/>
        <v>0</v>
      </c>
    </row>
    <row r="142" spans="1:8" x14ac:dyDescent="0.2">
      <c r="A142" s="79" t="s">
        <v>343</v>
      </c>
      <c r="B142" s="80" t="s">
        <v>254</v>
      </c>
      <c r="C142" s="41" t="s">
        <v>38</v>
      </c>
      <c r="D142" s="43">
        <v>1050000</v>
      </c>
      <c r="E142" s="43">
        <f>+E143</f>
        <v>1050000</v>
      </c>
      <c r="F142" s="54">
        <f>+F143</f>
        <v>0</v>
      </c>
    </row>
    <row r="143" spans="1:8" x14ac:dyDescent="0.2">
      <c r="A143" s="79" t="s">
        <v>343</v>
      </c>
      <c r="B143" s="85" t="s">
        <v>255</v>
      </c>
      <c r="C143" s="8" t="s">
        <v>39</v>
      </c>
      <c r="D143" s="13">
        <v>1050000</v>
      </c>
      <c r="E143" s="13">
        <v>1050000</v>
      </c>
      <c r="F143" s="106">
        <f>+E143-D143</f>
        <v>0</v>
      </c>
    </row>
    <row r="144" spans="1:8" ht="22.5" x14ac:dyDescent="0.2">
      <c r="A144" s="77" t="s">
        <v>344</v>
      </c>
      <c r="B144" s="78"/>
      <c r="C144" s="51" t="s">
        <v>190</v>
      </c>
      <c r="D144" s="12">
        <v>4475000</v>
      </c>
      <c r="E144" s="12">
        <f>+E145</f>
        <v>4475000</v>
      </c>
      <c r="F144" s="53">
        <f>+F145</f>
        <v>0</v>
      </c>
    </row>
    <row r="145" spans="1:9" x14ac:dyDescent="0.2">
      <c r="A145" s="77" t="s">
        <v>344</v>
      </c>
      <c r="B145" s="77">
        <v>52</v>
      </c>
      <c r="C145" s="6" t="s">
        <v>27</v>
      </c>
      <c r="D145" s="12">
        <v>4475000</v>
      </c>
      <c r="E145" s="12">
        <f>+E146+E150</f>
        <v>4475000</v>
      </c>
      <c r="F145" s="53">
        <f>+F146+F150</f>
        <v>0</v>
      </c>
    </row>
    <row r="146" spans="1:9" x14ac:dyDescent="0.2">
      <c r="A146" s="79" t="s">
        <v>344</v>
      </c>
      <c r="B146" s="80">
        <v>521</v>
      </c>
      <c r="C146" s="41" t="s">
        <v>28</v>
      </c>
      <c r="D146" s="43">
        <v>3350000</v>
      </c>
      <c r="E146" s="43">
        <f>SUM(E147:E149)</f>
        <v>3350000</v>
      </c>
      <c r="F146" s="54">
        <f>SUM(F147:F149)</f>
        <v>0</v>
      </c>
    </row>
    <row r="147" spans="1:9" x14ac:dyDescent="0.2">
      <c r="A147" s="79" t="s">
        <v>344</v>
      </c>
      <c r="B147" s="79">
        <v>52101</v>
      </c>
      <c r="C147" s="8" t="s">
        <v>29</v>
      </c>
      <c r="D147" s="16">
        <v>570000</v>
      </c>
      <c r="E147" s="16">
        <v>570000</v>
      </c>
      <c r="F147" s="106">
        <f>+E147-D147</f>
        <v>0</v>
      </c>
    </row>
    <row r="148" spans="1:9" x14ac:dyDescent="0.2">
      <c r="A148" s="79" t="s">
        <v>344</v>
      </c>
      <c r="B148" s="79">
        <v>52105</v>
      </c>
      <c r="C148" s="8" t="s">
        <v>33</v>
      </c>
      <c r="D148" s="13">
        <v>1280000</v>
      </c>
      <c r="E148" s="13">
        <v>1280000</v>
      </c>
      <c r="F148" s="106">
        <f t="shared" ref="F148:F149" si="14">+E148-D148</f>
        <v>0</v>
      </c>
    </row>
    <row r="149" spans="1:9" x14ac:dyDescent="0.2">
      <c r="A149" s="79" t="s">
        <v>344</v>
      </c>
      <c r="B149" s="79">
        <v>52106</v>
      </c>
      <c r="C149" s="8" t="s">
        <v>34</v>
      </c>
      <c r="D149" s="13">
        <v>1500000</v>
      </c>
      <c r="E149" s="13">
        <v>1500000</v>
      </c>
      <c r="F149" s="106">
        <f t="shared" si="14"/>
        <v>0</v>
      </c>
    </row>
    <row r="150" spans="1:9" x14ac:dyDescent="0.2">
      <c r="A150" s="79" t="s">
        <v>344</v>
      </c>
      <c r="B150" s="80">
        <v>522</v>
      </c>
      <c r="C150" s="41" t="s">
        <v>38</v>
      </c>
      <c r="D150" s="43">
        <v>1125000</v>
      </c>
      <c r="E150" s="43">
        <f>+E151</f>
        <v>1125000</v>
      </c>
      <c r="F150" s="54">
        <f>+F151</f>
        <v>0</v>
      </c>
    </row>
    <row r="151" spans="1:9" x14ac:dyDescent="0.2">
      <c r="A151" s="79" t="s">
        <v>344</v>
      </c>
      <c r="B151" s="79">
        <v>52201</v>
      </c>
      <c r="C151" s="8" t="s">
        <v>39</v>
      </c>
      <c r="D151" s="13">
        <v>1125000</v>
      </c>
      <c r="E151" s="13">
        <v>1125000</v>
      </c>
      <c r="F151" s="106">
        <f>+E151-D151</f>
        <v>0</v>
      </c>
    </row>
    <row r="152" spans="1:9" x14ac:dyDescent="0.2">
      <c r="A152" s="77" t="s">
        <v>345</v>
      </c>
      <c r="B152" s="78"/>
      <c r="C152" s="6" t="s">
        <v>76</v>
      </c>
      <c r="D152" s="12">
        <v>3220000</v>
      </c>
      <c r="E152" s="18">
        <f>+E153</f>
        <v>0</v>
      </c>
      <c r="F152" s="53">
        <f>+F153</f>
        <v>-3220000</v>
      </c>
    </row>
    <row r="153" spans="1:9" x14ac:dyDescent="0.2">
      <c r="A153" s="77" t="s">
        <v>345</v>
      </c>
      <c r="B153" s="84" t="s">
        <v>243</v>
      </c>
      <c r="C153" s="6" t="s">
        <v>27</v>
      </c>
      <c r="D153" s="12">
        <v>3220000</v>
      </c>
      <c r="E153" s="18">
        <f>+E154+E156</f>
        <v>0</v>
      </c>
      <c r="F153" s="53">
        <f>+F154+F156</f>
        <v>-3220000</v>
      </c>
    </row>
    <row r="154" spans="1:9" x14ac:dyDescent="0.2">
      <c r="A154" s="79" t="s">
        <v>345</v>
      </c>
      <c r="B154" s="80" t="s">
        <v>244</v>
      </c>
      <c r="C154" s="41" t="s">
        <v>28</v>
      </c>
      <c r="D154" s="44">
        <v>220000</v>
      </c>
      <c r="E154" s="45">
        <f>+E155</f>
        <v>0</v>
      </c>
      <c r="F154" s="54">
        <f>+F155</f>
        <v>-220000</v>
      </c>
    </row>
    <row r="155" spans="1:9" x14ac:dyDescent="0.2">
      <c r="A155" s="79" t="s">
        <v>345</v>
      </c>
      <c r="B155" s="85" t="s">
        <v>245</v>
      </c>
      <c r="C155" s="8" t="s">
        <v>29</v>
      </c>
      <c r="D155" s="16">
        <v>220000</v>
      </c>
      <c r="E155" s="17">
        <v>0</v>
      </c>
      <c r="F155" s="106">
        <f t="shared" ref="F155" si="15">+E155-D155</f>
        <v>-220000</v>
      </c>
    </row>
    <row r="156" spans="1:9" x14ac:dyDescent="0.2">
      <c r="A156" s="79" t="s">
        <v>345</v>
      </c>
      <c r="B156" s="80" t="s">
        <v>254</v>
      </c>
      <c r="C156" s="41" t="s">
        <v>38</v>
      </c>
      <c r="D156" s="43">
        <v>3000000</v>
      </c>
      <c r="E156" s="45">
        <f>+E157</f>
        <v>0</v>
      </c>
      <c r="F156" s="54">
        <f>+F157</f>
        <v>-3000000</v>
      </c>
    </row>
    <row r="157" spans="1:9" x14ac:dyDescent="0.2">
      <c r="A157" s="79" t="s">
        <v>345</v>
      </c>
      <c r="B157" s="85" t="s">
        <v>256</v>
      </c>
      <c r="C157" s="8" t="s">
        <v>40</v>
      </c>
      <c r="D157" s="13">
        <v>3000000</v>
      </c>
      <c r="E157" s="17">
        <v>0</v>
      </c>
      <c r="F157" s="106">
        <f t="shared" ref="F157" si="16">+E157-D157</f>
        <v>-3000000</v>
      </c>
    </row>
    <row r="158" spans="1:9" ht="24" customHeight="1" x14ac:dyDescent="0.2">
      <c r="A158" s="77" t="s">
        <v>346</v>
      </c>
      <c r="B158" s="78"/>
      <c r="C158" s="14" t="s">
        <v>196</v>
      </c>
      <c r="D158" s="12">
        <v>2500000</v>
      </c>
      <c r="E158" s="12">
        <f>+E159</f>
        <v>2500000</v>
      </c>
      <c r="F158" s="53">
        <f>+F159</f>
        <v>0</v>
      </c>
    </row>
    <row r="159" spans="1:9" x14ac:dyDescent="0.2">
      <c r="A159" s="77" t="s">
        <v>346</v>
      </c>
      <c r="B159" s="84" t="s">
        <v>243</v>
      </c>
      <c r="C159" s="6" t="s">
        <v>27</v>
      </c>
      <c r="D159" s="12">
        <v>2500000</v>
      </c>
      <c r="E159" s="12">
        <f>+E160+E164</f>
        <v>2500000</v>
      </c>
      <c r="F159" s="53">
        <f>+F160+F164</f>
        <v>0</v>
      </c>
    </row>
    <row r="160" spans="1:9" x14ac:dyDescent="0.2">
      <c r="A160" s="79" t="s">
        <v>346</v>
      </c>
      <c r="B160" s="80" t="s">
        <v>244</v>
      </c>
      <c r="C160" s="41" t="s">
        <v>28</v>
      </c>
      <c r="D160" s="43">
        <v>1125000</v>
      </c>
      <c r="E160" s="43">
        <f>SUM(E161:E163)</f>
        <v>1125000</v>
      </c>
      <c r="F160" s="54">
        <f>SUM(F161:F163)</f>
        <v>0</v>
      </c>
      <c r="I160" s="52" t="s">
        <v>164</v>
      </c>
    </row>
    <row r="161" spans="1:12" x14ac:dyDescent="0.2">
      <c r="A161" s="79" t="s">
        <v>346</v>
      </c>
      <c r="B161" s="85" t="s">
        <v>245</v>
      </c>
      <c r="C161" s="8" t="s">
        <v>29</v>
      </c>
      <c r="D161" s="16">
        <v>252000</v>
      </c>
      <c r="E161" s="16">
        <v>252000</v>
      </c>
      <c r="F161" s="106">
        <f t="shared" ref="F161:F163" si="17">+E161-D161</f>
        <v>0</v>
      </c>
    </row>
    <row r="162" spans="1:12" x14ac:dyDescent="0.2">
      <c r="A162" s="79" t="s">
        <v>346</v>
      </c>
      <c r="B162" s="85" t="s">
        <v>249</v>
      </c>
      <c r="C162" s="8" t="s">
        <v>33</v>
      </c>
      <c r="D162" s="16">
        <v>473000</v>
      </c>
      <c r="E162" s="16">
        <v>473000</v>
      </c>
      <c r="F162" s="106">
        <f t="shared" si="17"/>
        <v>0</v>
      </c>
    </row>
    <row r="163" spans="1:12" x14ac:dyDescent="0.2">
      <c r="A163" s="79" t="s">
        <v>346</v>
      </c>
      <c r="B163" s="85" t="s">
        <v>250</v>
      </c>
      <c r="C163" s="8" t="s">
        <v>34</v>
      </c>
      <c r="D163" s="16">
        <v>400000</v>
      </c>
      <c r="E163" s="16">
        <v>400000</v>
      </c>
      <c r="F163" s="106">
        <f t="shared" si="17"/>
        <v>0</v>
      </c>
    </row>
    <row r="164" spans="1:12" x14ac:dyDescent="0.2">
      <c r="A164" s="79" t="s">
        <v>346</v>
      </c>
      <c r="B164" s="80" t="s">
        <v>254</v>
      </c>
      <c r="C164" s="41" t="s">
        <v>38</v>
      </c>
      <c r="D164" s="43">
        <v>1375000</v>
      </c>
      <c r="E164" s="43">
        <f>+E165</f>
        <v>1375000</v>
      </c>
      <c r="F164" s="54">
        <f>+F165</f>
        <v>0</v>
      </c>
    </row>
    <row r="165" spans="1:12" x14ac:dyDescent="0.2">
      <c r="A165" s="79" t="s">
        <v>346</v>
      </c>
      <c r="B165" s="85" t="s">
        <v>255</v>
      </c>
      <c r="C165" s="8" t="s">
        <v>39</v>
      </c>
      <c r="D165" s="13">
        <v>1375000</v>
      </c>
      <c r="E165" s="13">
        <v>1375000</v>
      </c>
      <c r="F165" s="106">
        <f t="shared" ref="F165" si="18">+E165-D165</f>
        <v>0</v>
      </c>
    </row>
    <row r="166" spans="1:12" x14ac:dyDescent="0.2">
      <c r="A166" s="77" t="s">
        <v>347</v>
      </c>
      <c r="B166" s="78"/>
      <c r="C166" s="6" t="s">
        <v>77</v>
      </c>
      <c r="D166" s="12">
        <v>3150000</v>
      </c>
      <c r="E166" s="12">
        <f t="shared" ref="E166:F168" si="19">+E167</f>
        <v>3150000</v>
      </c>
      <c r="F166" s="53">
        <f t="shared" si="19"/>
        <v>0</v>
      </c>
    </row>
    <row r="167" spans="1:12" x14ac:dyDescent="0.2">
      <c r="A167" s="77" t="s">
        <v>347</v>
      </c>
      <c r="B167" s="84" t="s">
        <v>243</v>
      </c>
      <c r="C167" s="6" t="s">
        <v>27</v>
      </c>
      <c r="D167" s="12">
        <v>3150000</v>
      </c>
      <c r="E167" s="12">
        <f t="shared" si="19"/>
        <v>3150000</v>
      </c>
      <c r="F167" s="53">
        <f t="shared" si="19"/>
        <v>0</v>
      </c>
    </row>
    <row r="168" spans="1:12" x14ac:dyDescent="0.2">
      <c r="A168" s="79" t="s">
        <v>347</v>
      </c>
      <c r="B168" s="80" t="s">
        <v>254</v>
      </c>
      <c r="C168" s="41" t="s">
        <v>38</v>
      </c>
      <c r="D168" s="43">
        <v>3150000</v>
      </c>
      <c r="E168" s="43">
        <f t="shared" si="19"/>
        <v>3150000</v>
      </c>
      <c r="F168" s="54">
        <f t="shared" si="19"/>
        <v>0</v>
      </c>
    </row>
    <row r="169" spans="1:12" x14ac:dyDescent="0.2">
      <c r="A169" s="79" t="s">
        <v>347</v>
      </c>
      <c r="B169" s="85" t="s">
        <v>282</v>
      </c>
      <c r="C169" s="8" t="s">
        <v>73</v>
      </c>
      <c r="D169" s="13">
        <v>3150000</v>
      </c>
      <c r="E169" s="13">
        <v>3150000</v>
      </c>
      <c r="F169" s="106">
        <f t="shared" ref="F169" si="20">+E169-D169</f>
        <v>0</v>
      </c>
    </row>
    <row r="170" spans="1:12" ht="22.5" x14ac:dyDescent="0.2">
      <c r="A170" s="77" t="s">
        <v>348</v>
      </c>
      <c r="B170" s="78"/>
      <c r="C170" s="14" t="s">
        <v>167</v>
      </c>
      <c r="D170" s="15">
        <v>99797300</v>
      </c>
      <c r="E170" s="15">
        <f>+E171</f>
        <v>95897300</v>
      </c>
      <c r="F170" s="53">
        <f>+F171</f>
        <v>-3900000</v>
      </c>
    </row>
    <row r="171" spans="1:12" x14ac:dyDescent="0.2">
      <c r="A171" s="77" t="s">
        <v>348</v>
      </c>
      <c r="B171" s="84" t="s">
        <v>243</v>
      </c>
      <c r="C171" s="6" t="s">
        <v>27</v>
      </c>
      <c r="D171" s="15">
        <v>99797300</v>
      </c>
      <c r="E171" s="15">
        <f>+E172+E177+E181</f>
        <v>95897300</v>
      </c>
      <c r="F171" s="53">
        <f>+F172+F177+F181</f>
        <v>-3900000</v>
      </c>
    </row>
    <row r="172" spans="1:12" x14ac:dyDescent="0.2">
      <c r="A172" s="79" t="s">
        <v>348</v>
      </c>
      <c r="B172" s="80" t="s">
        <v>244</v>
      </c>
      <c r="C172" s="41" t="s">
        <v>28</v>
      </c>
      <c r="D172" s="42">
        <v>45322300</v>
      </c>
      <c r="E172" s="42">
        <f>SUM(E173:E176)</f>
        <v>41422300</v>
      </c>
      <c r="F172" s="54">
        <f>SUM(F173:F176)</f>
        <v>-3900000</v>
      </c>
      <c r="H172" s="52" t="s">
        <v>205</v>
      </c>
      <c r="I172" s="52" t="s">
        <v>23</v>
      </c>
      <c r="J172" s="52" t="s">
        <v>206</v>
      </c>
      <c r="K172" s="61" t="s">
        <v>207</v>
      </c>
      <c r="L172" s="61" t="s">
        <v>208</v>
      </c>
    </row>
    <row r="173" spans="1:12" x14ac:dyDescent="0.2">
      <c r="A173" s="79" t="s">
        <v>348</v>
      </c>
      <c r="B173" s="85" t="s">
        <v>245</v>
      </c>
      <c r="C173" s="8" t="s">
        <v>29</v>
      </c>
      <c r="D173" s="13">
        <v>3476000</v>
      </c>
      <c r="E173" s="93">
        <v>3476000</v>
      </c>
      <c r="F173" s="106">
        <f t="shared" ref="F173:F180" si="21">+E173-D173</f>
        <v>0</v>
      </c>
      <c r="H173" s="60">
        <v>3000000</v>
      </c>
      <c r="I173" s="60"/>
      <c r="J173" s="60">
        <v>476000</v>
      </c>
      <c r="K173" s="60"/>
      <c r="L173" s="62">
        <f>SUM(H173:K173)</f>
        <v>3476000</v>
      </c>
    </row>
    <row r="174" spans="1:12" x14ac:dyDescent="0.2">
      <c r="A174" s="79" t="s">
        <v>348</v>
      </c>
      <c r="B174" s="85" t="s">
        <v>249</v>
      </c>
      <c r="C174" s="8" t="s">
        <v>33</v>
      </c>
      <c r="D174" s="9">
        <v>17814000</v>
      </c>
      <c r="E174" s="95">
        <v>17814000</v>
      </c>
      <c r="F174" s="106">
        <f t="shared" si="21"/>
        <v>0</v>
      </c>
      <c r="H174" s="60">
        <v>17000000</v>
      </c>
      <c r="I174" s="60"/>
      <c r="J174" s="60">
        <v>314000</v>
      </c>
      <c r="K174" s="60">
        <v>500000</v>
      </c>
      <c r="L174" s="62">
        <f t="shared" ref="L174:L183" si="22">SUM(H174:K174)</f>
        <v>17814000</v>
      </c>
    </row>
    <row r="175" spans="1:12" x14ac:dyDescent="0.2">
      <c r="A175" s="79" t="s">
        <v>348</v>
      </c>
      <c r="B175" s="85" t="s">
        <v>250</v>
      </c>
      <c r="C175" s="8" t="s">
        <v>34</v>
      </c>
      <c r="D175" s="9">
        <v>22332300</v>
      </c>
      <c r="E175" s="95">
        <v>18432300</v>
      </c>
      <c r="F175" s="106">
        <f t="shared" si="21"/>
        <v>-3900000</v>
      </c>
      <c r="H175" s="60">
        <v>7288300</v>
      </c>
      <c r="I175" s="60">
        <v>5700000</v>
      </c>
      <c r="J175" s="60">
        <v>1694000</v>
      </c>
      <c r="K175" s="60">
        <v>3750000</v>
      </c>
      <c r="L175" s="62">
        <f t="shared" si="22"/>
        <v>18432300</v>
      </c>
    </row>
    <row r="176" spans="1:12" x14ac:dyDescent="0.2">
      <c r="A176" s="79" t="s">
        <v>348</v>
      </c>
      <c r="B176" s="85" t="s">
        <v>252</v>
      </c>
      <c r="C176" s="8" t="s">
        <v>36</v>
      </c>
      <c r="D176" s="13">
        <v>1700000</v>
      </c>
      <c r="E176" s="93">
        <v>1700000</v>
      </c>
      <c r="F176" s="106">
        <f t="shared" si="21"/>
        <v>0</v>
      </c>
      <c r="G176" s="52" t="s">
        <v>164</v>
      </c>
      <c r="H176" s="60">
        <v>1500000</v>
      </c>
      <c r="I176" s="60"/>
      <c r="J176" s="60"/>
      <c r="K176" s="60">
        <v>200000</v>
      </c>
      <c r="L176" s="62">
        <f t="shared" si="22"/>
        <v>1700000</v>
      </c>
    </row>
    <row r="177" spans="1:12" x14ac:dyDescent="0.2">
      <c r="A177" s="79" t="s">
        <v>348</v>
      </c>
      <c r="B177" s="80" t="s">
        <v>254</v>
      </c>
      <c r="C177" s="41" t="s">
        <v>38</v>
      </c>
      <c r="D177" s="42">
        <v>46475000</v>
      </c>
      <c r="E177" s="96">
        <f>SUM(E178:E180)</f>
        <v>46475000</v>
      </c>
      <c r="F177" s="97">
        <f>SUM(F178:F180)</f>
        <v>0</v>
      </c>
      <c r="H177" s="60"/>
      <c r="I177" s="60"/>
      <c r="J177" s="60"/>
      <c r="K177" s="60"/>
      <c r="L177" s="62">
        <f t="shared" si="22"/>
        <v>0</v>
      </c>
    </row>
    <row r="178" spans="1:12" x14ac:dyDescent="0.2">
      <c r="A178" s="79" t="s">
        <v>348</v>
      </c>
      <c r="B178" s="85" t="s">
        <v>255</v>
      </c>
      <c r="C178" s="8" t="s">
        <v>39</v>
      </c>
      <c r="D178" s="9">
        <v>16550000</v>
      </c>
      <c r="E178" s="95">
        <v>16550000</v>
      </c>
      <c r="F178" s="106">
        <f t="shared" si="21"/>
        <v>0</v>
      </c>
      <c r="H178" s="60">
        <v>14400000</v>
      </c>
      <c r="I178" s="60"/>
      <c r="J178" s="60">
        <v>2150000</v>
      </c>
      <c r="K178" s="60"/>
      <c r="L178" s="62">
        <f t="shared" si="22"/>
        <v>16550000</v>
      </c>
    </row>
    <row r="179" spans="1:12" x14ac:dyDescent="0.2">
      <c r="A179" s="79" t="s">
        <v>348</v>
      </c>
      <c r="B179" s="85" t="s">
        <v>256</v>
      </c>
      <c r="C179" s="8" t="s">
        <v>40</v>
      </c>
      <c r="D179" s="9">
        <v>27075000</v>
      </c>
      <c r="E179" s="95">
        <v>27075000</v>
      </c>
      <c r="F179" s="106">
        <f t="shared" si="21"/>
        <v>0</v>
      </c>
      <c r="H179" s="60">
        <v>27075000</v>
      </c>
      <c r="I179" s="60"/>
      <c r="J179" s="60"/>
      <c r="K179" s="60"/>
      <c r="L179" s="62">
        <f t="shared" si="22"/>
        <v>27075000</v>
      </c>
    </row>
    <row r="180" spans="1:12" x14ac:dyDescent="0.2">
      <c r="A180" s="79" t="s">
        <v>348</v>
      </c>
      <c r="B180" s="85" t="s">
        <v>272</v>
      </c>
      <c r="C180" s="8" t="s">
        <v>56</v>
      </c>
      <c r="D180" s="13">
        <v>2850000</v>
      </c>
      <c r="E180" s="93">
        <v>2850000</v>
      </c>
      <c r="F180" s="106">
        <f t="shared" si="21"/>
        <v>0</v>
      </c>
      <c r="H180" s="60"/>
      <c r="I180" s="60">
        <v>2850000</v>
      </c>
      <c r="J180" s="60"/>
      <c r="K180" s="60"/>
      <c r="L180" s="62">
        <f t="shared" si="22"/>
        <v>2850000</v>
      </c>
    </row>
    <row r="181" spans="1:12" x14ac:dyDescent="0.2">
      <c r="A181" s="79" t="s">
        <v>348</v>
      </c>
      <c r="B181" s="80" t="s">
        <v>261</v>
      </c>
      <c r="C181" s="41" t="s">
        <v>45</v>
      </c>
      <c r="D181" s="43">
        <v>8000000</v>
      </c>
      <c r="E181" s="97">
        <f>SUM(E182:E183)</f>
        <v>8000000</v>
      </c>
      <c r="F181" s="97">
        <f>SUM(F182:F183)</f>
        <v>0</v>
      </c>
      <c r="H181" s="60"/>
      <c r="I181" s="60"/>
      <c r="J181" s="60"/>
      <c r="K181" s="60"/>
      <c r="L181" s="62">
        <f t="shared" si="22"/>
        <v>0</v>
      </c>
    </row>
    <row r="182" spans="1:12" x14ac:dyDescent="0.2">
      <c r="A182" s="79" t="s">
        <v>348</v>
      </c>
      <c r="B182" s="85" t="s">
        <v>283</v>
      </c>
      <c r="C182" s="8" t="s">
        <v>78</v>
      </c>
      <c r="D182" s="13">
        <v>6000000</v>
      </c>
      <c r="E182" s="92">
        <v>6000000</v>
      </c>
      <c r="F182" s="106">
        <f t="shared" ref="F182:F183" si="23">+E182-D182</f>
        <v>0</v>
      </c>
      <c r="H182" s="60">
        <v>6000000</v>
      </c>
      <c r="I182" s="60"/>
      <c r="J182" s="60"/>
      <c r="K182" s="60"/>
      <c r="L182" s="62">
        <f t="shared" si="22"/>
        <v>6000000</v>
      </c>
    </row>
    <row r="183" spans="1:12" x14ac:dyDescent="0.2">
      <c r="A183" s="79" t="s">
        <v>348</v>
      </c>
      <c r="B183" s="85" t="s">
        <v>262</v>
      </c>
      <c r="C183" s="8" t="s">
        <v>46</v>
      </c>
      <c r="D183" s="13">
        <v>2000000</v>
      </c>
      <c r="E183" s="93">
        <v>2000000</v>
      </c>
      <c r="F183" s="106">
        <f t="shared" si="23"/>
        <v>0</v>
      </c>
      <c r="H183" s="60">
        <v>2000000</v>
      </c>
      <c r="I183" s="60"/>
      <c r="J183" s="60"/>
      <c r="K183" s="60"/>
      <c r="L183" s="62">
        <f t="shared" si="22"/>
        <v>2000000</v>
      </c>
    </row>
    <row r="184" spans="1:12" x14ac:dyDescent="0.2">
      <c r="A184" s="77" t="s">
        <v>349</v>
      </c>
      <c r="B184" s="78"/>
      <c r="C184" s="6" t="s">
        <v>79</v>
      </c>
      <c r="D184" s="12">
        <v>9500000</v>
      </c>
      <c r="E184" s="98">
        <f t="shared" ref="E184:F186" si="24">+E185</f>
        <v>9500000</v>
      </c>
      <c r="F184" s="107">
        <f t="shared" si="24"/>
        <v>0</v>
      </c>
      <c r="H184" s="63">
        <f>SUM(H173:H183)</f>
        <v>78263300</v>
      </c>
      <c r="I184" s="63">
        <f t="shared" ref="I184:L184" si="25">SUM(I173:I183)</f>
        <v>8550000</v>
      </c>
      <c r="J184" s="63">
        <f t="shared" si="25"/>
        <v>4634000</v>
      </c>
      <c r="K184" s="63">
        <f t="shared" si="25"/>
        <v>4450000</v>
      </c>
      <c r="L184" s="63">
        <f t="shared" si="25"/>
        <v>95897300</v>
      </c>
    </row>
    <row r="185" spans="1:12" x14ac:dyDescent="0.2">
      <c r="A185" s="77" t="s">
        <v>349</v>
      </c>
      <c r="B185" s="84" t="s">
        <v>243</v>
      </c>
      <c r="C185" s="6" t="s">
        <v>27</v>
      </c>
      <c r="D185" s="12">
        <v>9500000</v>
      </c>
      <c r="E185" s="98">
        <f t="shared" si="24"/>
        <v>9500000</v>
      </c>
      <c r="F185" s="107">
        <f t="shared" si="24"/>
        <v>0</v>
      </c>
    </row>
    <row r="186" spans="1:12" x14ac:dyDescent="0.2">
      <c r="A186" s="79" t="s">
        <v>349</v>
      </c>
      <c r="B186" s="80" t="s">
        <v>254</v>
      </c>
      <c r="C186" s="41" t="s">
        <v>38</v>
      </c>
      <c r="D186" s="43">
        <v>9500000</v>
      </c>
      <c r="E186" s="99">
        <f t="shared" si="24"/>
        <v>9500000</v>
      </c>
      <c r="F186" s="97">
        <f t="shared" si="24"/>
        <v>0</v>
      </c>
    </row>
    <row r="187" spans="1:12" x14ac:dyDescent="0.2">
      <c r="A187" s="79" t="s">
        <v>349</v>
      </c>
      <c r="B187" s="85" t="s">
        <v>272</v>
      </c>
      <c r="C187" s="8" t="s">
        <v>56</v>
      </c>
      <c r="D187" s="13">
        <v>9500000</v>
      </c>
      <c r="E187" s="93">
        <v>9500000</v>
      </c>
      <c r="F187" s="106">
        <f t="shared" ref="F187" si="26">+E187-D187</f>
        <v>0</v>
      </c>
      <c r="I187" s="52" t="s">
        <v>164</v>
      </c>
    </row>
    <row r="188" spans="1:12" ht="22.5" x14ac:dyDescent="0.2">
      <c r="A188" s="77" t="s">
        <v>350</v>
      </c>
      <c r="B188" s="78"/>
      <c r="C188" s="14" t="s">
        <v>168</v>
      </c>
      <c r="D188" s="12">
        <v>4000000</v>
      </c>
      <c r="E188" s="53">
        <f>+E189</f>
        <v>4000000</v>
      </c>
      <c r="F188" s="53">
        <f>+F189</f>
        <v>0</v>
      </c>
    </row>
    <row r="189" spans="1:12" x14ac:dyDescent="0.2">
      <c r="A189" s="77" t="s">
        <v>350</v>
      </c>
      <c r="B189" s="84" t="s">
        <v>243</v>
      </c>
      <c r="C189" s="59" t="s">
        <v>197</v>
      </c>
      <c r="D189" s="12">
        <v>4000000</v>
      </c>
      <c r="E189" s="53">
        <f>+E190+E193</f>
        <v>4000000</v>
      </c>
      <c r="F189" s="53">
        <f>+F190+F193</f>
        <v>0</v>
      </c>
    </row>
    <row r="190" spans="1:12" x14ac:dyDescent="0.2">
      <c r="A190" s="79" t="s">
        <v>350</v>
      </c>
      <c r="B190" s="80" t="s">
        <v>254</v>
      </c>
      <c r="C190" s="41" t="s">
        <v>38</v>
      </c>
      <c r="D190" s="43">
        <v>2000000</v>
      </c>
      <c r="E190" s="54">
        <f>SUM(E191:E192)</f>
        <v>2000000</v>
      </c>
      <c r="F190" s="54">
        <f>SUM(F191:F192)</f>
        <v>0</v>
      </c>
    </row>
    <row r="191" spans="1:12" x14ac:dyDescent="0.2">
      <c r="A191" s="79" t="s">
        <v>350</v>
      </c>
      <c r="B191" s="85" t="s">
        <v>256</v>
      </c>
      <c r="C191" s="8" t="s">
        <v>40</v>
      </c>
      <c r="D191" s="16">
        <v>700000</v>
      </c>
      <c r="E191" s="55">
        <v>700000</v>
      </c>
      <c r="F191" s="106">
        <f t="shared" ref="F191:F192" si="27">+E191-D191</f>
        <v>0</v>
      </c>
    </row>
    <row r="192" spans="1:12" x14ac:dyDescent="0.2">
      <c r="A192" s="79" t="s">
        <v>350</v>
      </c>
      <c r="B192" s="85" t="s">
        <v>272</v>
      </c>
      <c r="C192" s="8" t="s">
        <v>56</v>
      </c>
      <c r="D192" s="13">
        <v>1300000</v>
      </c>
      <c r="E192" s="55">
        <v>1300000</v>
      </c>
      <c r="F192" s="106">
        <f t="shared" si="27"/>
        <v>0</v>
      </c>
    </row>
    <row r="193" spans="1:8" x14ac:dyDescent="0.2">
      <c r="A193" s="79" t="s">
        <v>350</v>
      </c>
      <c r="B193" s="80" t="s">
        <v>261</v>
      </c>
      <c r="C193" s="41" t="s">
        <v>45</v>
      </c>
      <c r="D193" s="43">
        <v>2000000</v>
      </c>
      <c r="E193" s="54">
        <f>+E194</f>
        <v>2000000</v>
      </c>
      <c r="F193" s="54">
        <f>+F194</f>
        <v>0</v>
      </c>
    </row>
    <row r="194" spans="1:8" x14ac:dyDescent="0.2">
      <c r="A194" s="79" t="s">
        <v>350</v>
      </c>
      <c r="B194" s="85" t="s">
        <v>283</v>
      </c>
      <c r="C194" s="8" t="s">
        <v>78</v>
      </c>
      <c r="D194" s="13">
        <v>2000000</v>
      </c>
      <c r="E194" s="55">
        <v>2000000</v>
      </c>
      <c r="F194" s="106">
        <f t="shared" ref="F194" si="28">+E194-D194</f>
        <v>0</v>
      </c>
    </row>
    <row r="195" spans="1:8" ht="16.5" customHeight="1" x14ac:dyDescent="0.2">
      <c r="A195" s="75" t="s">
        <v>351</v>
      </c>
      <c r="B195" s="76"/>
      <c r="C195" s="36" t="s">
        <v>80</v>
      </c>
      <c r="D195" s="35">
        <v>107275000</v>
      </c>
      <c r="E195" s="38">
        <f>+E196+E209</f>
        <v>107275000</v>
      </c>
      <c r="F195" s="57">
        <f>+F196+F209</f>
        <v>0</v>
      </c>
    </row>
    <row r="196" spans="1:8" x14ac:dyDescent="0.2">
      <c r="A196" s="77" t="s">
        <v>352</v>
      </c>
      <c r="B196" s="78"/>
      <c r="C196" s="6" t="s">
        <v>81</v>
      </c>
      <c r="D196" s="7">
        <v>105000000</v>
      </c>
      <c r="E196" s="53">
        <f>+E197+E206</f>
        <v>105000000</v>
      </c>
      <c r="F196" s="53">
        <f>+F197+F206</f>
        <v>0</v>
      </c>
    </row>
    <row r="197" spans="1:8" x14ac:dyDescent="0.2">
      <c r="A197" s="77" t="s">
        <v>352</v>
      </c>
      <c r="B197" s="84" t="s">
        <v>243</v>
      </c>
      <c r="C197" s="6" t="s">
        <v>27</v>
      </c>
      <c r="D197" s="15">
        <v>78750000</v>
      </c>
      <c r="E197" s="53">
        <f>+E198+E202+E204</f>
        <v>78750000</v>
      </c>
      <c r="F197" s="53">
        <f>+F198+F202+F204</f>
        <v>0</v>
      </c>
    </row>
    <row r="198" spans="1:8" x14ac:dyDescent="0.2">
      <c r="A198" s="79" t="s">
        <v>352</v>
      </c>
      <c r="B198" s="80" t="s">
        <v>244</v>
      </c>
      <c r="C198" s="41" t="s">
        <v>28</v>
      </c>
      <c r="D198" s="42">
        <v>18925000</v>
      </c>
      <c r="E198" s="54">
        <f>SUM(E199:E201)</f>
        <v>18925000</v>
      </c>
      <c r="F198" s="54">
        <f>SUM(F199:F201)</f>
        <v>0</v>
      </c>
    </row>
    <row r="199" spans="1:8" x14ac:dyDescent="0.2">
      <c r="A199" s="79" t="s">
        <v>352</v>
      </c>
      <c r="B199" s="85" t="s">
        <v>245</v>
      </c>
      <c r="C199" s="8" t="s">
        <v>29</v>
      </c>
      <c r="D199" s="13">
        <v>8698500</v>
      </c>
      <c r="E199" s="13">
        <v>8698500</v>
      </c>
      <c r="F199" s="106">
        <f t="shared" ref="F199:F201" si="29">+E199-D199</f>
        <v>0</v>
      </c>
    </row>
    <row r="200" spans="1:8" x14ac:dyDescent="0.2">
      <c r="A200" s="79" t="s">
        <v>352</v>
      </c>
      <c r="B200" s="85" t="s">
        <v>249</v>
      </c>
      <c r="C200" s="8" t="s">
        <v>33</v>
      </c>
      <c r="D200" s="13">
        <v>5626500</v>
      </c>
      <c r="E200" s="13">
        <v>5626500</v>
      </c>
      <c r="F200" s="106">
        <f t="shared" si="29"/>
        <v>0</v>
      </c>
      <c r="H200" s="52" t="s">
        <v>164</v>
      </c>
    </row>
    <row r="201" spans="1:8" x14ac:dyDescent="0.2">
      <c r="A201" s="79" t="s">
        <v>352</v>
      </c>
      <c r="B201" s="85" t="s">
        <v>250</v>
      </c>
      <c r="C201" s="8" t="s">
        <v>34</v>
      </c>
      <c r="D201" s="13">
        <v>4600000</v>
      </c>
      <c r="E201" s="13">
        <v>4600000</v>
      </c>
      <c r="F201" s="106">
        <f t="shared" si="29"/>
        <v>0</v>
      </c>
    </row>
    <row r="202" spans="1:8" x14ac:dyDescent="0.2">
      <c r="A202" s="79" t="s">
        <v>352</v>
      </c>
      <c r="B202" s="80" t="s">
        <v>254</v>
      </c>
      <c r="C202" s="41" t="s">
        <v>38</v>
      </c>
      <c r="D202" s="42">
        <v>34275000</v>
      </c>
      <c r="E202" s="54">
        <f>+E203</f>
        <v>34275000</v>
      </c>
      <c r="F202" s="54">
        <f>+F203</f>
        <v>0</v>
      </c>
    </row>
    <row r="203" spans="1:8" x14ac:dyDescent="0.2">
      <c r="A203" s="79" t="s">
        <v>352</v>
      </c>
      <c r="B203" s="85" t="s">
        <v>256</v>
      </c>
      <c r="C203" s="8" t="s">
        <v>40</v>
      </c>
      <c r="D203" s="9">
        <v>34275000</v>
      </c>
      <c r="E203" s="55">
        <v>34275000</v>
      </c>
      <c r="F203" s="106">
        <f t="shared" ref="F203" si="30">+E203-D203</f>
        <v>0</v>
      </c>
    </row>
    <row r="204" spans="1:8" x14ac:dyDescent="0.2">
      <c r="A204" s="79" t="s">
        <v>352</v>
      </c>
      <c r="B204" s="80" t="s">
        <v>257</v>
      </c>
      <c r="C204" s="41" t="s">
        <v>41</v>
      </c>
      <c r="D204" s="42">
        <v>25550000</v>
      </c>
      <c r="E204" s="54">
        <f>+E205</f>
        <v>25550000</v>
      </c>
      <c r="F204" s="54">
        <f>+F205</f>
        <v>0</v>
      </c>
    </row>
    <row r="205" spans="1:8" x14ac:dyDescent="0.2">
      <c r="A205" s="79" t="s">
        <v>352</v>
      </c>
      <c r="B205" s="85" t="s">
        <v>258</v>
      </c>
      <c r="C205" s="8" t="s">
        <v>42</v>
      </c>
      <c r="D205" s="9">
        <v>25550000</v>
      </c>
      <c r="E205" s="55">
        <v>25550000</v>
      </c>
      <c r="F205" s="106">
        <f t="shared" ref="F205" si="31">+E205-D205</f>
        <v>0</v>
      </c>
    </row>
    <row r="206" spans="1:8" x14ac:dyDescent="0.2">
      <c r="A206" s="77" t="s">
        <v>352</v>
      </c>
      <c r="B206" s="84" t="s">
        <v>278</v>
      </c>
      <c r="C206" s="6" t="s">
        <v>66</v>
      </c>
      <c r="D206" s="15">
        <v>26250000</v>
      </c>
      <c r="E206" s="53">
        <f>+E207</f>
        <v>26250000</v>
      </c>
      <c r="F206" s="53">
        <f>+F207</f>
        <v>0</v>
      </c>
    </row>
    <row r="207" spans="1:8" x14ac:dyDescent="0.2">
      <c r="A207" s="79" t="s">
        <v>352</v>
      </c>
      <c r="B207" s="80" t="s">
        <v>284</v>
      </c>
      <c r="C207" s="41" t="s">
        <v>82</v>
      </c>
      <c r="D207" s="42">
        <v>26250000</v>
      </c>
      <c r="E207" s="54">
        <f>+E208</f>
        <v>26250000</v>
      </c>
      <c r="F207" s="54">
        <f>+F208</f>
        <v>0</v>
      </c>
    </row>
    <row r="208" spans="1:8" x14ac:dyDescent="0.2">
      <c r="A208" s="79" t="s">
        <v>352</v>
      </c>
      <c r="B208" s="85" t="s">
        <v>285</v>
      </c>
      <c r="C208" s="8" t="s">
        <v>82</v>
      </c>
      <c r="D208" s="9">
        <v>26250000</v>
      </c>
      <c r="E208" s="55">
        <v>26250000</v>
      </c>
      <c r="F208" s="106">
        <f t="shared" ref="F208" si="32">+E208-D208</f>
        <v>0</v>
      </c>
    </row>
    <row r="209" spans="1:8" x14ac:dyDescent="0.2">
      <c r="A209" s="77" t="s">
        <v>353</v>
      </c>
      <c r="B209" s="78"/>
      <c r="C209" s="6" t="s">
        <v>83</v>
      </c>
      <c r="D209" s="12">
        <v>2275000</v>
      </c>
      <c r="E209" s="12">
        <f>+E210</f>
        <v>2275000</v>
      </c>
      <c r="F209" s="53">
        <f>+F210</f>
        <v>0</v>
      </c>
    </row>
    <row r="210" spans="1:8" x14ac:dyDescent="0.2">
      <c r="A210" s="77" t="s">
        <v>353</v>
      </c>
      <c r="B210" s="84" t="s">
        <v>243</v>
      </c>
      <c r="C210" s="6" t="s">
        <v>27</v>
      </c>
      <c r="D210" s="12">
        <v>2275000</v>
      </c>
      <c r="E210" s="12">
        <f>+E211+E213</f>
        <v>2275000</v>
      </c>
      <c r="F210" s="53">
        <f>+F211+F213</f>
        <v>0</v>
      </c>
    </row>
    <row r="211" spans="1:8" x14ac:dyDescent="0.2">
      <c r="A211" s="79" t="s">
        <v>353</v>
      </c>
      <c r="B211" s="80" t="s">
        <v>244</v>
      </c>
      <c r="C211" s="41" t="s">
        <v>28</v>
      </c>
      <c r="D211" s="44">
        <v>175000</v>
      </c>
      <c r="E211" s="44">
        <f>+E212</f>
        <v>175000</v>
      </c>
      <c r="F211" s="54">
        <f>+F212</f>
        <v>0</v>
      </c>
    </row>
    <row r="212" spans="1:8" x14ac:dyDescent="0.2">
      <c r="A212" s="79" t="s">
        <v>353</v>
      </c>
      <c r="B212" s="85" t="s">
        <v>245</v>
      </c>
      <c r="C212" s="8" t="s">
        <v>29</v>
      </c>
      <c r="D212" s="16">
        <v>175000</v>
      </c>
      <c r="E212" s="16">
        <v>175000</v>
      </c>
      <c r="F212" s="106">
        <f t="shared" ref="F212" si="33">+E212-D212</f>
        <v>0</v>
      </c>
    </row>
    <row r="213" spans="1:8" x14ac:dyDescent="0.2">
      <c r="A213" s="79" t="s">
        <v>353</v>
      </c>
      <c r="B213" s="80" t="s">
        <v>254</v>
      </c>
      <c r="C213" s="41" t="s">
        <v>38</v>
      </c>
      <c r="D213" s="43">
        <v>2100000</v>
      </c>
      <c r="E213" s="43">
        <f>+E214</f>
        <v>2100000</v>
      </c>
      <c r="F213" s="54">
        <f>+F214</f>
        <v>0</v>
      </c>
    </row>
    <row r="214" spans="1:8" x14ac:dyDescent="0.2">
      <c r="A214" s="79" t="s">
        <v>353</v>
      </c>
      <c r="B214" s="85" t="s">
        <v>255</v>
      </c>
      <c r="C214" s="8" t="s">
        <v>39</v>
      </c>
      <c r="D214" s="13">
        <v>2100000</v>
      </c>
      <c r="E214" s="13">
        <v>2100000</v>
      </c>
      <c r="F214" s="106">
        <f t="shared" ref="F214" si="34">+E214-D214</f>
        <v>0</v>
      </c>
    </row>
    <row r="215" spans="1:8" ht="17.25" customHeight="1" x14ac:dyDescent="0.2">
      <c r="A215" s="74">
        <v>2</v>
      </c>
      <c r="B215" s="73"/>
      <c r="C215" s="22" t="s">
        <v>84</v>
      </c>
      <c r="D215" s="23">
        <v>1232342250</v>
      </c>
      <c r="E215" s="23">
        <f>+E216+E236+E259+E297+E316+E329</f>
        <v>1201782083</v>
      </c>
      <c r="F215" s="56">
        <f>+F216+F236+F259+F297+F316+F329</f>
        <v>68481185</v>
      </c>
    </row>
    <row r="216" spans="1:8" ht="17.25" customHeight="1" x14ac:dyDescent="0.2">
      <c r="A216" s="75" t="s">
        <v>354</v>
      </c>
      <c r="B216" s="76"/>
      <c r="C216" s="36" t="s">
        <v>85</v>
      </c>
      <c r="D216" s="35">
        <v>101850000</v>
      </c>
      <c r="E216" s="35">
        <f>+E217+E224</f>
        <v>101850000</v>
      </c>
      <c r="F216" s="57">
        <f>+F217+F224</f>
        <v>0</v>
      </c>
    </row>
    <row r="217" spans="1:8" ht="22.5" x14ac:dyDescent="0.2">
      <c r="A217" s="77" t="s">
        <v>355</v>
      </c>
      <c r="B217" s="78"/>
      <c r="C217" s="14" t="s">
        <v>169</v>
      </c>
      <c r="D217" s="15">
        <v>82600000</v>
      </c>
      <c r="E217" s="15">
        <f>+E218+E221</f>
        <v>82600000</v>
      </c>
      <c r="F217" s="53">
        <f>+F218+F221</f>
        <v>0</v>
      </c>
    </row>
    <row r="218" spans="1:8" x14ac:dyDescent="0.2">
      <c r="A218" s="77" t="s">
        <v>355</v>
      </c>
      <c r="B218" s="84" t="s">
        <v>243</v>
      </c>
      <c r="C218" s="6" t="s">
        <v>27</v>
      </c>
      <c r="D218" s="15">
        <v>42600000</v>
      </c>
      <c r="E218" s="15">
        <f>+E219</f>
        <v>42600000</v>
      </c>
      <c r="F218" s="53">
        <f>+F219</f>
        <v>0</v>
      </c>
    </row>
    <row r="219" spans="1:8" x14ac:dyDescent="0.2">
      <c r="A219" s="79" t="s">
        <v>355</v>
      </c>
      <c r="B219" s="80" t="s">
        <v>254</v>
      </c>
      <c r="C219" s="41" t="s">
        <v>38</v>
      </c>
      <c r="D219" s="42">
        <v>42600000</v>
      </c>
      <c r="E219" s="42">
        <f>+E220</f>
        <v>42600000</v>
      </c>
      <c r="F219" s="54">
        <f>+F220</f>
        <v>0</v>
      </c>
    </row>
    <row r="220" spans="1:8" x14ac:dyDescent="0.2">
      <c r="A220" s="79" t="s">
        <v>355</v>
      </c>
      <c r="B220" s="85" t="s">
        <v>273</v>
      </c>
      <c r="C220" s="27" t="s">
        <v>404</v>
      </c>
      <c r="D220" s="9">
        <v>42600000</v>
      </c>
      <c r="E220" s="95">
        <v>42600000</v>
      </c>
      <c r="F220" s="106">
        <f>+E220-D220</f>
        <v>0</v>
      </c>
    </row>
    <row r="221" spans="1:8" x14ac:dyDescent="0.2">
      <c r="A221" s="77" t="s">
        <v>355</v>
      </c>
      <c r="B221" s="84" t="s">
        <v>278</v>
      </c>
      <c r="C221" s="6" t="s">
        <v>66</v>
      </c>
      <c r="D221" s="15">
        <v>40000000</v>
      </c>
      <c r="E221" s="15">
        <f>+E222</f>
        <v>40000000</v>
      </c>
      <c r="F221" s="53">
        <f>+F222</f>
        <v>0</v>
      </c>
    </row>
    <row r="222" spans="1:8" x14ac:dyDescent="0.2">
      <c r="A222" s="79" t="s">
        <v>355</v>
      </c>
      <c r="B222" s="80" t="s">
        <v>279</v>
      </c>
      <c r="C222" s="41" t="s">
        <v>67</v>
      </c>
      <c r="D222" s="42">
        <v>40000000</v>
      </c>
      <c r="E222" s="42">
        <f>+E223</f>
        <v>40000000</v>
      </c>
      <c r="F222" s="54">
        <f>+F223</f>
        <v>0</v>
      </c>
    </row>
    <row r="223" spans="1:8" x14ac:dyDescent="0.2">
      <c r="A223" s="79" t="s">
        <v>355</v>
      </c>
      <c r="B223" s="85" t="s">
        <v>286</v>
      </c>
      <c r="C223" s="8" t="s">
        <v>86</v>
      </c>
      <c r="D223" s="9">
        <v>40000000</v>
      </c>
      <c r="E223" s="9">
        <v>40000000</v>
      </c>
      <c r="F223" s="106">
        <f>+E223-D223</f>
        <v>0</v>
      </c>
    </row>
    <row r="224" spans="1:8" x14ac:dyDescent="0.2">
      <c r="A224" s="77" t="s">
        <v>356</v>
      </c>
      <c r="B224" s="78"/>
      <c r="C224" s="6" t="s">
        <v>87</v>
      </c>
      <c r="D224" s="15">
        <v>19250000</v>
      </c>
      <c r="E224" s="15">
        <f>+E225</f>
        <v>19250000</v>
      </c>
      <c r="F224" s="53">
        <f>+F225</f>
        <v>0</v>
      </c>
      <c r="H224">
        <v>10800000</v>
      </c>
    </row>
    <row r="225" spans="1:8" x14ac:dyDescent="0.2">
      <c r="A225" s="77" t="s">
        <v>356</v>
      </c>
      <c r="B225" s="84" t="s">
        <v>243</v>
      </c>
      <c r="C225" s="6" t="s">
        <v>27</v>
      </c>
      <c r="D225" s="15">
        <v>19250000</v>
      </c>
      <c r="E225" s="15">
        <f>+E226+E229+E231+E234</f>
        <v>19250000</v>
      </c>
      <c r="F225" s="53">
        <f>+F226+F229+F231+F234</f>
        <v>0</v>
      </c>
      <c r="H225">
        <v>7800000</v>
      </c>
    </row>
    <row r="226" spans="1:8" x14ac:dyDescent="0.2">
      <c r="A226" s="79" t="s">
        <v>356</v>
      </c>
      <c r="B226" s="80" t="s">
        <v>244</v>
      </c>
      <c r="C226" s="41" t="s">
        <v>28</v>
      </c>
      <c r="D226" s="42">
        <v>11450000</v>
      </c>
      <c r="E226" s="42">
        <f>SUM(E227:E228)</f>
        <v>11450000</v>
      </c>
      <c r="F226" s="54">
        <f>SUM(F227:F228)</f>
        <v>0</v>
      </c>
    </row>
    <row r="227" spans="1:8" x14ac:dyDescent="0.2">
      <c r="A227" s="79" t="s">
        <v>356</v>
      </c>
      <c r="B227" s="85" t="s">
        <v>250</v>
      </c>
      <c r="C227" s="8" t="s">
        <v>34</v>
      </c>
      <c r="D227" s="13">
        <v>9000000</v>
      </c>
      <c r="E227" s="13">
        <v>9000000</v>
      </c>
      <c r="F227" s="106">
        <f>+E227-D227</f>
        <v>0</v>
      </c>
      <c r="H227">
        <f>SUM(H224:H226)</f>
        <v>18600000</v>
      </c>
    </row>
    <row r="228" spans="1:8" x14ac:dyDescent="0.2">
      <c r="A228" s="79" t="s">
        <v>356</v>
      </c>
      <c r="B228" s="85" t="s">
        <v>252</v>
      </c>
      <c r="C228" s="8" t="s">
        <v>36</v>
      </c>
      <c r="D228" s="13">
        <v>2450000</v>
      </c>
      <c r="E228" s="13">
        <v>2450000</v>
      </c>
      <c r="F228" s="106">
        <f>+E228-D228</f>
        <v>0</v>
      </c>
    </row>
    <row r="229" spans="1:8" x14ac:dyDescent="0.2">
      <c r="A229" s="79" t="s">
        <v>356</v>
      </c>
      <c r="B229" s="80" t="s">
        <v>254</v>
      </c>
      <c r="C229" s="41" t="s">
        <v>38</v>
      </c>
      <c r="D229" s="43">
        <v>2000000</v>
      </c>
      <c r="E229" s="43">
        <f>+E230</f>
        <v>2000000</v>
      </c>
      <c r="F229" s="54">
        <f>+F230</f>
        <v>0</v>
      </c>
    </row>
    <row r="230" spans="1:8" x14ac:dyDescent="0.2">
      <c r="A230" s="79" t="s">
        <v>356</v>
      </c>
      <c r="B230" s="85" t="s">
        <v>272</v>
      </c>
      <c r="C230" s="8" t="s">
        <v>56</v>
      </c>
      <c r="D230" s="13">
        <v>2000000</v>
      </c>
      <c r="E230" s="13">
        <v>2000000</v>
      </c>
      <c r="F230" s="106">
        <f>+E230-D230</f>
        <v>0</v>
      </c>
    </row>
    <row r="231" spans="1:8" x14ac:dyDescent="0.2">
      <c r="A231" s="79" t="s">
        <v>356</v>
      </c>
      <c r="B231" s="80" t="s">
        <v>261</v>
      </c>
      <c r="C231" s="41" t="s">
        <v>45</v>
      </c>
      <c r="D231" s="43">
        <v>3150000</v>
      </c>
      <c r="E231" s="43">
        <f>SUM(E232:E233)</f>
        <v>3150000</v>
      </c>
      <c r="F231" s="54">
        <f>SUM(F232:F233)</f>
        <v>0</v>
      </c>
    </row>
    <row r="232" spans="1:8" x14ac:dyDescent="0.2">
      <c r="A232" s="79" t="s">
        <v>356</v>
      </c>
      <c r="B232" s="85" t="s">
        <v>283</v>
      </c>
      <c r="C232" s="8" t="s">
        <v>78</v>
      </c>
      <c r="D232" s="13">
        <v>2900000</v>
      </c>
      <c r="E232" s="13">
        <v>2900000</v>
      </c>
      <c r="F232" s="106">
        <f>+E232-D232</f>
        <v>0</v>
      </c>
    </row>
    <row r="233" spans="1:8" x14ac:dyDescent="0.2">
      <c r="A233" s="79" t="s">
        <v>356</v>
      </c>
      <c r="B233" s="85" t="s">
        <v>262</v>
      </c>
      <c r="C233" s="8" t="s">
        <v>46</v>
      </c>
      <c r="D233" s="16">
        <v>250000</v>
      </c>
      <c r="E233" s="16">
        <v>250000</v>
      </c>
      <c r="F233" s="106">
        <f>+E233-D233</f>
        <v>0</v>
      </c>
    </row>
    <row r="234" spans="1:8" x14ac:dyDescent="0.2">
      <c r="A234" s="79" t="s">
        <v>356</v>
      </c>
      <c r="B234" s="80" t="s">
        <v>287</v>
      </c>
      <c r="C234" s="41" t="s">
        <v>88</v>
      </c>
      <c r="D234" s="43">
        <v>2650000</v>
      </c>
      <c r="E234" s="43">
        <f>+E235</f>
        <v>2650000</v>
      </c>
      <c r="F234" s="54">
        <f>+F235</f>
        <v>0</v>
      </c>
    </row>
    <row r="235" spans="1:8" x14ac:dyDescent="0.2">
      <c r="A235" s="79" t="s">
        <v>356</v>
      </c>
      <c r="B235" s="85" t="s">
        <v>288</v>
      </c>
      <c r="C235" s="8" t="s">
        <v>89</v>
      </c>
      <c r="D235" s="13">
        <v>2650000</v>
      </c>
      <c r="E235" s="13">
        <v>2650000</v>
      </c>
      <c r="F235" s="106">
        <f>+E235-D235</f>
        <v>0</v>
      </c>
    </row>
    <row r="236" spans="1:8" ht="18" customHeight="1" x14ac:dyDescent="0.2">
      <c r="A236" s="75" t="s">
        <v>357</v>
      </c>
      <c r="B236" s="76"/>
      <c r="C236" s="36" t="s">
        <v>90</v>
      </c>
      <c r="D236" s="37">
        <v>95490000</v>
      </c>
      <c r="E236" s="37">
        <f>+E237+E243+E247</f>
        <v>84150000</v>
      </c>
      <c r="F236" s="57">
        <f>+F237+F243+F247</f>
        <v>-11340000</v>
      </c>
    </row>
    <row r="237" spans="1:8" ht="22.5" x14ac:dyDescent="0.2">
      <c r="A237" s="77" t="s">
        <v>358</v>
      </c>
      <c r="B237" s="78"/>
      <c r="C237" s="14" t="s">
        <v>170</v>
      </c>
      <c r="D237" s="15">
        <v>73250000</v>
      </c>
      <c r="E237" s="15">
        <f>+E238</f>
        <v>73250000</v>
      </c>
      <c r="F237" s="53">
        <f>+F238</f>
        <v>0</v>
      </c>
    </row>
    <row r="238" spans="1:8" x14ac:dyDescent="0.2">
      <c r="A238" s="77" t="s">
        <v>358</v>
      </c>
      <c r="B238" s="84" t="s">
        <v>243</v>
      </c>
      <c r="C238" s="6" t="s">
        <v>27</v>
      </c>
      <c r="D238" s="15">
        <v>73250000</v>
      </c>
      <c r="E238" s="15">
        <f>+E239+E241</f>
        <v>73250000</v>
      </c>
      <c r="F238" s="53">
        <f>+F239+F241</f>
        <v>0</v>
      </c>
    </row>
    <row r="239" spans="1:8" x14ac:dyDescent="0.2">
      <c r="A239" s="79" t="s">
        <v>358</v>
      </c>
      <c r="B239" s="80" t="s">
        <v>254</v>
      </c>
      <c r="C239" s="41" t="s">
        <v>38</v>
      </c>
      <c r="D239" s="42">
        <v>52250000</v>
      </c>
      <c r="E239" s="42">
        <f>+E240</f>
        <v>52250000</v>
      </c>
      <c r="F239" s="54">
        <f>+F240</f>
        <v>0</v>
      </c>
    </row>
    <row r="240" spans="1:8" x14ac:dyDescent="0.2">
      <c r="A240" s="79" t="s">
        <v>358</v>
      </c>
      <c r="B240" s="85" t="s">
        <v>273</v>
      </c>
      <c r="C240" s="27" t="s">
        <v>198</v>
      </c>
      <c r="D240" s="9">
        <v>52250000</v>
      </c>
      <c r="E240" s="9">
        <v>52250000</v>
      </c>
      <c r="F240" s="106">
        <f>+E240-D240</f>
        <v>0</v>
      </c>
    </row>
    <row r="241" spans="1:11" x14ac:dyDescent="0.2">
      <c r="A241" s="79" t="s">
        <v>358</v>
      </c>
      <c r="B241" s="80" t="s">
        <v>287</v>
      </c>
      <c r="C241" s="41" t="s">
        <v>88</v>
      </c>
      <c r="D241" s="42">
        <v>21000000</v>
      </c>
      <c r="E241" s="42">
        <f>+E242</f>
        <v>21000000</v>
      </c>
      <c r="F241" s="54">
        <f>+F242</f>
        <v>0</v>
      </c>
    </row>
    <row r="242" spans="1:11" x14ac:dyDescent="0.2">
      <c r="A242" s="79" t="s">
        <v>358</v>
      </c>
      <c r="B242" s="85" t="s">
        <v>288</v>
      </c>
      <c r="C242" s="8" t="s">
        <v>89</v>
      </c>
      <c r="D242" s="9">
        <v>21000000</v>
      </c>
      <c r="E242" s="95">
        <v>21000000</v>
      </c>
      <c r="F242" s="106">
        <f>+E242-D242</f>
        <v>0</v>
      </c>
    </row>
    <row r="243" spans="1:11" x14ac:dyDescent="0.2">
      <c r="A243" s="77" t="s">
        <v>359</v>
      </c>
      <c r="B243" s="78"/>
      <c r="C243" s="6" t="s">
        <v>91</v>
      </c>
      <c r="D243" s="15">
        <v>11340000</v>
      </c>
      <c r="E243" s="18">
        <f t="shared" ref="E243:F245" si="35">+E244</f>
        <v>0</v>
      </c>
      <c r="F243" s="53">
        <f t="shared" si="35"/>
        <v>-11340000</v>
      </c>
    </row>
    <row r="244" spans="1:11" x14ac:dyDescent="0.2">
      <c r="A244" s="77" t="s">
        <v>359</v>
      </c>
      <c r="B244" s="84" t="s">
        <v>278</v>
      </c>
      <c r="C244" s="6" t="s">
        <v>66</v>
      </c>
      <c r="D244" s="15">
        <v>11340000</v>
      </c>
      <c r="E244" s="18">
        <f t="shared" si="35"/>
        <v>0</v>
      </c>
      <c r="F244" s="53">
        <f t="shared" si="35"/>
        <v>-11340000</v>
      </c>
    </row>
    <row r="245" spans="1:11" x14ac:dyDescent="0.2">
      <c r="A245" s="79" t="s">
        <v>359</v>
      </c>
      <c r="B245" s="80" t="s">
        <v>279</v>
      </c>
      <c r="C245" s="41" t="s">
        <v>67</v>
      </c>
      <c r="D245" s="42">
        <v>11340000</v>
      </c>
      <c r="E245" s="45">
        <f t="shared" si="35"/>
        <v>0</v>
      </c>
      <c r="F245" s="54">
        <f t="shared" si="35"/>
        <v>-11340000</v>
      </c>
    </row>
    <row r="246" spans="1:11" x14ac:dyDescent="0.2">
      <c r="A246" s="79" t="s">
        <v>359</v>
      </c>
      <c r="B246" s="85" t="s">
        <v>289</v>
      </c>
      <c r="C246" s="27" t="s">
        <v>209</v>
      </c>
      <c r="D246" s="9">
        <v>11340000</v>
      </c>
      <c r="E246" s="17">
        <v>0</v>
      </c>
      <c r="F246" s="106">
        <f>+E246-D246</f>
        <v>-11340000</v>
      </c>
    </row>
    <row r="247" spans="1:11" x14ac:dyDescent="0.2">
      <c r="A247" s="77" t="s">
        <v>360</v>
      </c>
      <c r="B247" s="78"/>
      <c r="C247" s="6" t="s">
        <v>92</v>
      </c>
      <c r="D247" s="15">
        <v>10900000</v>
      </c>
      <c r="E247" s="15">
        <f>+E248+E256</f>
        <v>10900000</v>
      </c>
      <c r="F247" s="53">
        <f>+F248+F256</f>
        <v>0</v>
      </c>
    </row>
    <row r="248" spans="1:11" x14ac:dyDescent="0.2">
      <c r="A248" s="77" t="s">
        <v>360</v>
      </c>
      <c r="B248" s="84" t="s">
        <v>243</v>
      </c>
      <c r="C248" s="6" t="s">
        <v>27</v>
      </c>
      <c r="D248" s="19">
        <v>900000</v>
      </c>
      <c r="E248" s="53">
        <f>+E249+E254</f>
        <v>900000</v>
      </c>
      <c r="F248" s="53">
        <f>+F249+F254</f>
        <v>0</v>
      </c>
    </row>
    <row r="249" spans="1:11" x14ac:dyDescent="0.2">
      <c r="A249" s="79" t="s">
        <v>360</v>
      </c>
      <c r="B249" s="80" t="s">
        <v>244</v>
      </c>
      <c r="C249" s="41" t="s">
        <v>28</v>
      </c>
      <c r="D249" s="44">
        <v>900000</v>
      </c>
      <c r="E249" s="54">
        <f>SUM(E250:E253)</f>
        <v>900000</v>
      </c>
      <c r="F249" s="54">
        <f>SUM(F250:F253)</f>
        <v>0</v>
      </c>
      <c r="K249" s="52" t="s">
        <v>164</v>
      </c>
    </row>
    <row r="250" spans="1:11" x14ac:dyDescent="0.2">
      <c r="A250" s="79" t="s">
        <v>360</v>
      </c>
      <c r="B250" s="85" t="s">
        <v>245</v>
      </c>
      <c r="C250" s="8" t="s">
        <v>29</v>
      </c>
      <c r="D250" s="17">
        <v>0</v>
      </c>
      <c r="E250" s="55">
        <v>0</v>
      </c>
      <c r="F250" s="106">
        <f>+E250-D250</f>
        <v>0</v>
      </c>
    </row>
    <row r="251" spans="1:11" x14ac:dyDescent="0.2">
      <c r="A251" s="79" t="s">
        <v>360</v>
      </c>
      <c r="B251" s="85" t="s">
        <v>249</v>
      </c>
      <c r="C251" s="8" t="s">
        <v>33</v>
      </c>
      <c r="D251" s="17">
        <v>0</v>
      </c>
      <c r="E251" s="55">
        <v>0</v>
      </c>
      <c r="F251" s="106">
        <f t="shared" ref="F251:F253" si="36">+E251-D251</f>
        <v>0</v>
      </c>
    </row>
    <row r="252" spans="1:11" x14ac:dyDescent="0.2">
      <c r="A252" s="79" t="s">
        <v>360</v>
      </c>
      <c r="B252" s="85" t="s">
        <v>250</v>
      </c>
      <c r="C252" s="8" t="s">
        <v>34</v>
      </c>
      <c r="D252" s="17">
        <v>0</v>
      </c>
      <c r="E252" s="55">
        <v>0</v>
      </c>
      <c r="F252" s="106">
        <f t="shared" si="36"/>
        <v>0</v>
      </c>
    </row>
    <row r="253" spans="1:11" x14ac:dyDescent="0.2">
      <c r="A253" s="79" t="s">
        <v>360</v>
      </c>
      <c r="B253" s="85" t="s">
        <v>252</v>
      </c>
      <c r="C253" s="8" t="s">
        <v>36</v>
      </c>
      <c r="D253" s="16">
        <v>900000</v>
      </c>
      <c r="E253" s="16">
        <v>900000</v>
      </c>
      <c r="F253" s="106">
        <f t="shared" si="36"/>
        <v>0</v>
      </c>
    </row>
    <row r="254" spans="1:11" x14ac:dyDescent="0.2">
      <c r="A254" s="79" t="s">
        <v>360</v>
      </c>
      <c r="B254" s="80" t="s">
        <v>254</v>
      </c>
      <c r="C254" s="41" t="s">
        <v>38</v>
      </c>
      <c r="D254" s="45">
        <v>0</v>
      </c>
      <c r="E254" s="54">
        <f>+E255</f>
        <v>0</v>
      </c>
      <c r="F254" s="54">
        <f>+F255</f>
        <v>0</v>
      </c>
    </row>
    <row r="255" spans="1:11" x14ac:dyDescent="0.2">
      <c r="A255" s="79" t="s">
        <v>360</v>
      </c>
      <c r="B255" s="85" t="s">
        <v>281</v>
      </c>
      <c r="C255" s="8" t="s">
        <v>70</v>
      </c>
      <c r="D255" s="17">
        <v>0</v>
      </c>
      <c r="E255" s="55">
        <v>0</v>
      </c>
      <c r="F255" s="106">
        <f>+E255-D255</f>
        <v>0</v>
      </c>
    </row>
    <row r="256" spans="1:11" x14ac:dyDescent="0.2">
      <c r="A256" s="84" t="s">
        <v>360</v>
      </c>
      <c r="B256" s="84" t="s">
        <v>278</v>
      </c>
      <c r="C256" s="6" t="s">
        <v>66</v>
      </c>
      <c r="D256" s="15">
        <v>10000000</v>
      </c>
      <c r="E256" s="53">
        <f>+E257</f>
        <v>10000000</v>
      </c>
      <c r="F256" s="53">
        <f>+F257</f>
        <v>0</v>
      </c>
    </row>
    <row r="257" spans="1:6" x14ac:dyDescent="0.2">
      <c r="A257" s="79" t="s">
        <v>360</v>
      </c>
      <c r="B257" s="80" t="s">
        <v>284</v>
      </c>
      <c r="C257" s="41" t="s">
        <v>82</v>
      </c>
      <c r="D257" s="42">
        <v>10000000</v>
      </c>
      <c r="E257" s="54">
        <f>+E258</f>
        <v>10000000</v>
      </c>
      <c r="F257" s="54">
        <f>+F258</f>
        <v>0</v>
      </c>
    </row>
    <row r="258" spans="1:6" x14ac:dyDescent="0.2">
      <c r="A258" s="79" t="s">
        <v>360</v>
      </c>
      <c r="B258" s="85" t="s">
        <v>285</v>
      </c>
      <c r="C258" s="8" t="s">
        <v>82</v>
      </c>
      <c r="D258" s="9">
        <v>10000000</v>
      </c>
      <c r="E258" s="55">
        <v>10000000</v>
      </c>
      <c r="F258" s="106">
        <f>+E258-D258</f>
        <v>0</v>
      </c>
    </row>
    <row r="259" spans="1:6" ht="18" customHeight="1" x14ac:dyDescent="0.2">
      <c r="A259" s="86" t="s">
        <v>361</v>
      </c>
      <c r="B259" s="76"/>
      <c r="C259" s="36" t="s">
        <v>93</v>
      </c>
      <c r="D259" s="35">
        <v>452399650</v>
      </c>
      <c r="E259" s="35">
        <f>+E260+E267+E274+E282+E288</f>
        <v>452399650</v>
      </c>
      <c r="F259" s="57">
        <f>+F260+F267+F274+F282+F288</f>
        <v>0</v>
      </c>
    </row>
    <row r="260" spans="1:6" x14ac:dyDescent="0.2">
      <c r="A260" s="84" t="s">
        <v>362</v>
      </c>
      <c r="B260" s="78"/>
      <c r="C260" s="6" t="s">
        <v>94</v>
      </c>
      <c r="D260" s="7">
        <v>176370500</v>
      </c>
      <c r="E260" s="7">
        <f>+E261</f>
        <v>176370500</v>
      </c>
      <c r="F260" s="53">
        <f>+F261</f>
        <v>0</v>
      </c>
    </row>
    <row r="261" spans="1:6" x14ac:dyDescent="0.2">
      <c r="A261" s="84" t="s">
        <v>362</v>
      </c>
      <c r="B261" s="84" t="s">
        <v>278</v>
      </c>
      <c r="C261" s="6" t="s">
        <v>66</v>
      </c>
      <c r="D261" s="7">
        <v>176370500</v>
      </c>
      <c r="E261" s="7">
        <f>+E262</f>
        <v>176370500</v>
      </c>
      <c r="F261" s="53">
        <f>+F262</f>
        <v>0</v>
      </c>
    </row>
    <row r="262" spans="1:6" x14ac:dyDescent="0.2">
      <c r="A262" s="85" t="s">
        <v>362</v>
      </c>
      <c r="B262" s="80" t="s">
        <v>290</v>
      </c>
      <c r="C262" s="41" t="s">
        <v>95</v>
      </c>
      <c r="D262" s="46">
        <v>176370500</v>
      </c>
      <c r="E262" s="46">
        <f>SUM(E263:E266)</f>
        <v>176370500</v>
      </c>
      <c r="F262" s="54">
        <f>SUM(F263:F266)</f>
        <v>0</v>
      </c>
    </row>
    <row r="263" spans="1:6" x14ac:dyDescent="0.2">
      <c r="A263" s="85" t="s">
        <v>362</v>
      </c>
      <c r="B263" s="85" t="s">
        <v>291</v>
      </c>
      <c r="C263" s="8" t="s">
        <v>96</v>
      </c>
      <c r="D263" s="13">
        <v>1850000</v>
      </c>
      <c r="E263" s="13">
        <v>1850000</v>
      </c>
      <c r="F263" s="106">
        <f>+E263-D263</f>
        <v>0</v>
      </c>
    </row>
    <row r="264" spans="1:6" x14ac:dyDescent="0.2">
      <c r="A264" s="85" t="s">
        <v>362</v>
      </c>
      <c r="B264" s="85" t="s">
        <v>292</v>
      </c>
      <c r="C264" s="8" t="s">
        <v>97</v>
      </c>
      <c r="D264" s="9">
        <v>40245000</v>
      </c>
      <c r="E264" s="9">
        <v>40245000</v>
      </c>
      <c r="F264" s="106">
        <f t="shared" ref="F264:F266" si="37">+E264-D264</f>
        <v>0</v>
      </c>
    </row>
    <row r="265" spans="1:6" x14ac:dyDescent="0.2">
      <c r="A265" s="85" t="s">
        <v>362</v>
      </c>
      <c r="B265" s="85" t="s">
        <v>293</v>
      </c>
      <c r="C265" s="8" t="s">
        <v>98</v>
      </c>
      <c r="D265" s="10">
        <v>125275500</v>
      </c>
      <c r="E265" s="10">
        <v>125275500</v>
      </c>
      <c r="F265" s="106">
        <f t="shared" si="37"/>
        <v>0</v>
      </c>
    </row>
    <row r="266" spans="1:6" x14ac:dyDescent="0.2">
      <c r="A266" s="85" t="s">
        <v>362</v>
      </c>
      <c r="B266" s="85" t="s">
        <v>294</v>
      </c>
      <c r="C266" s="27" t="s">
        <v>186</v>
      </c>
      <c r="D266" s="13">
        <v>9000000</v>
      </c>
      <c r="E266" s="13">
        <v>9000000</v>
      </c>
      <c r="F266" s="106">
        <f t="shared" si="37"/>
        <v>0</v>
      </c>
    </row>
    <row r="267" spans="1:6" ht="22.5" x14ac:dyDescent="0.2">
      <c r="A267" s="84" t="s">
        <v>363</v>
      </c>
      <c r="B267" s="78"/>
      <c r="C267" s="14" t="s">
        <v>171</v>
      </c>
      <c r="D267" s="15">
        <v>59392500</v>
      </c>
      <c r="E267" s="15">
        <f>+E268</f>
        <v>59392500</v>
      </c>
      <c r="F267" s="53">
        <f>+F268</f>
        <v>0</v>
      </c>
    </row>
    <row r="268" spans="1:6" x14ac:dyDescent="0.2">
      <c r="A268" s="84" t="s">
        <v>363</v>
      </c>
      <c r="B268" s="84" t="s">
        <v>278</v>
      </c>
      <c r="C268" s="6" t="s">
        <v>66</v>
      </c>
      <c r="D268" s="15">
        <v>59392500</v>
      </c>
      <c r="E268" s="15">
        <f>+E269</f>
        <v>59392500</v>
      </c>
      <c r="F268" s="53">
        <f>+F269</f>
        <v>0</v>
      </c>
    </row>
    <row r="269" spans="1:6" x14ac:dyDescent="0.2">
      <c r="A269" s="85" t="s">
        <v>363</v>
      </c>
      <c r="B269" s="80" t="s">
        <v>290</v>
      </c>
      <c r="C269" s="41" t="s">
        <v>95</v>
      </c>
      <c r="D269" s="42">
        <v>59392500</v>
      </c>
      <c r="E269" s="42">
        <f>SUM(E270:E273)</f>
        <v>59392500</v>
      </c>
      <c r="F269" s="54">
        <f>SUM(F270:F273)</f>
        <v>0</v>
      </c>
    </row>
    <row r="270" spans="1:6" x14ac:dyDescent="0.2">
      <c r="A270" s="85" t="s">
        <v>363</v>
      </c>
      <c r="B270" s="85" t="s">
        <v>291</v>
      </c>
      <c r="C270" s="8" t="s">
        <v>96</v>
      </c>
      <c r="D270" s="13">
        <v>1850000</v>
      </c>
      <c r="E270" s="13">
        <v>1850000</v>
      </c>
      <c r="F270" s="106">
        <f>+E270-D270</f>
        <v>0</v>
      </c>
    </row>
    <row r="271" spans="1:6" x14ac:dyDescent="0.2">
      <c r="A271" s="85" t="s">
        <v>363</v>
      </c>
      <c r="B271" s="85" t="s">
        <v>292</v>
      </c>
      <c r="C271" s="8" t="s">
        <v>97</v>
      </c>
      <c r="D271" s="9">
        <v>13000000</v>
      </c>
      <c r="E271" s="9">
        <v>13000000</v>
      </c>
      <c r="F271" s="106">
        <f t="shared" ref="F271:F273" si="38">+E271-D271</f>
        <v>0</v>
      </c>
    </row>
    <row r="272" spans="1:6" x14ac:dyDescent="0.2">
      <c r="A272" s="85" t="s">
        <v>363</v>
      </c>
      <c r="B272" s="85" t="s">
        <v>293</v>
      </c>
      <c r="C272" s="8" t="s">
        <v>98</v>
      </c>
      <c r="D272" s="9">
        <v>38542500</v>
      </c>
      <c r="E272" s="9">
        <v>38542500</v>
      </c>
      <c r="F272" s="106">
        <f t="shared" si="38"/>
        <v>0</v>
      </c>
    </row>
    <row r="273" spans="1:6" x14ac:dyDescent="0.2">
      <c r="A273" s="85" t="s">
        <v>363</v>
      </c>
      <c r="B273" s="85" t="s">
        <v>294</v>
      </c>
      <c r="C273" s="27" t="s">
        <v>186</v>
      </c>
      <c r="D273" s="13">
        <v>6000000</v>
      </c>
      <c r="E273" s="13">
        <v>6000000</v>
      </c>
      <c r="F273" s="106">
        <f t="shared" si="38"/>
        <v>0</v>
      </c>
    </row>
    <row r="274" spans="1:6" ht="22.5" x14ac:dyDescent="0.2">
      <c r="A274" s="84" t="s">
        <v>364</v>
      </c>
      <c r="B274" s="78"/>
      <c r="C274" s="14" t="s">
        <v>172</v>
      </c>
      <c r="D274" s="7">
        <v>194350000</v>
      </c>
      <c r="E274" s="7">
        <f>+E275+E278</f>
        <v>194350000</v>
      </c>
      <c r="F274" s="53">
        <f>+F275+F278</f>
        <v>0</v>
      </c>
    </row>
    <row r="275" spans="1:6" x14ac:dyDescent="0.2">
      <c r="A275" s="84" t="s">
        <v>364</v>
      </c>
      <c r="B275" s="84" t="s">
        <v>243</v>
      </c>
      <c r="C275" s="6" t="s">
        <v>27</v>
      </c>
      <c r="D275" s="15">
        <v>29450000</v>
      </c>
      <c r="E275" s="53">
        <f>+E276</f>
        <v>29450000</v>
      </c>
      <c r="F275" s="53">
        <f>+F276</f>
        <v>0</v>
      </c>
    </row>
    <row r="276" spans="1:6" x14ac:dyDescent="0.2">
      <c r="A276" s="85" t="s">
        <v>364</v>
      </c>
      <c r="B276" s="80" t="s">
        <v>254</v>
      </c>
      <c r="C276" s="41" t="s">
        <v>38</v>
      </c>
      <c r="D276" s="42">
        <v>29450000</v>
      </c>
      <c r="E276" s="54">
        <f>+E277</f>
        <v>29450000</v>
      </c>
      <c r="F276" s="54">
        <f>+F277</f>
        <v>0</v>
      </c>
    </row>
    <row r="277" spans="1:6" x14ac:dyDescent="0.2">
      <c r="A277" s="85" t="s">
        <v>364</v>
      </c>
      <c r="B277" s="85" t="s">
        <v>281</v>
      </c>
      <c r="C277" s="27" t="s">
        <v>199</v>
      </c>
      <c r="D277" s="9">
        <v>29450000</v>
      </c>
      <c r="E277" s="92">
        <v>29450000</v>
      </c>
      <c r="F277" s="106">
        <f>+E277-D277</f>
        <v>0</v>
      </c>
    </row>
    <row r="278" spans="1:6" x14ac:dyDescent="0.2">
      <c r="A278" s="84" t="s">
        <v>364</v>
      </c>
      <c r="B278" s="84" t="s">
        <v>278</v>
      </c>
      <c r="C278" s="6" t="s">
        <v>66</v>
      </c>
      <c r="D278" s="7">
        <v>164900000</v>
      </c>
      <c r="E278" s="7">
        <f>+E279</f>
        <v>164900000</v>
      </c>
      <c r="F278" s="53">
        <f>+F279</f>
        <v>0</v>
      </c>
    </row>
    <row r="279" spans="1:6" x14ac:dyDescent="0.2">
      <c r="A279" s="85" t="s">
        <v>364</v>
      </c>
      <c r="B279" s="80" t="s">
        <v>290</v>
      </c>
      <c r="C279" s="41" t="s">
        <v>95</v>
      </c>
      <c r="D279" s="46">
        <v>164900000</v>
      </c>
      <c r="E279" s="46">
        <f>SUM(E280:E281)</f>
        <v>164900000</v>
      </c>
      <c r="F279" s="54">
        <f>SUM(F280:F281)</f>
        <v>0</v>
      </c>
    </row>
    <row r="280" spans="1:6" x14ac:dyDescent="0.2">
      <c r="A280" s="85" t="s">
        <v>364</v>
      </c>
      <c r="B280" s="85" t="s">
        <v>291</v>
      </c>
      <c r="C280" s="8" t="s">
        <v>96</v>
      </c>
      <c r="D280" s="13">
        <v>1595000</v>
      </c>
      <c r="E280" s="93">
        <v>1595000</v>
      </c>
      <c r="F280" s="106">
        <f>+E280-D280</f>
        <v>0</v>
      </c>
    </row>
    <row r="281" spans="1:6" x14ac:dyDescent="0.2">
      <c r="A281" s="85" t="s">
        <v>364</v>
      </c>
      <c r="B281" s="85" t="s">
        <v>293</v>
      </c>
      <c r="C281" s="8" t="s">
        <v>98</v>
      </c>
      <c r="D281" s="10">
        <v>163305000</v>
      </c>
      <c r="E281" s="94">
        <v>163305000</v>
      </c>
      <c r="F281" s="106">
        <f>+E281-D281</f>
        <v>0</v>
      </c>
    </row>
    <row r="282" spans="1:6" ht="22.5" x14ac:dyDescent="0.2">
      <c r="A282" s="84" t="s">
        <v>365</v>
      </c>
      <c r="B282" s="78"/>
      <c r="C282" s="14" t="s">
        <v>173</v>
      </c>
      <c r="D282" s="12">
        <v>6378000</v>
      </c>
      <c r="E282" s="53">
        <f>+E283</f>
        <v>6378000</v>
      </c>
      <c r="F282" s="53">
        <f>+F283</f>
        <v>0</v>
      </c>
    </row>
    <row r="283" spans="1:6" x14ac:dyDescent="0.2">
      <c r="A283" s="84" t="s">
        <v>365</v>
      </c>
      <c r="B283" s="84" t="s">
        <v>278</v>
      </c>
      <c r="C283" s="6" t="s">
        <v>66</v>
      </c>
      <c r="D283" s="12">
        <v>6378000</v>
      </c>
      <c r="E283" s="53">
        <f>+E284</f>
        <v>6378000</v>
      </c>
      <c r="F283" s="53">
        <f>+F284</f>
        <v>0</v>
      </c>
    </row>
    <row r="284" spans="1:6" x14ac:dyDescent="0.2">
      <c r="A284" s="85" t="s">
        <v>365</v>
      </c>
      <c r="B284" s="80" t="s">
        <v>296</v>
      </c>
      <c r="C284" s="41" t="s">
        <v>99</v>
      </c>
      <c r="D284" s="43">
        <v>6378000</v>
      </c>
      <c r="E284" s="54">
        <f>SUM(E285:E287)</f>
        <v>6378000</v>
      </c>
      <c r="F284" s="54">
        <f>SUM(F285:F287)</f>
        <v>0</v>
      </c>
    </row>
    <row r="285" spans="1:6" x14ac:dyDescent="0.2">
      <c r="A285" s="85" t="s">
        <v>365</v>
      </c>
      <c r="B285" s="85" t="s">
        <v>297</v>
      </c>
      <c r="C285" s="8" t="s">
        <v>100</v>
      </c>
      <c r="D285" s="17">
        <v>0</v>
      </c>
      <c r="E285" s="55">
        <v>0</v>
      </c>
      <c r="F285" s="106">
        <f>+E285-D285</f>
        <v>0</v>
      </c>
    </row>
    <row r="286" spans="1:6" x14ac:dyDescent="0.2">
      <c r="A286" s="85" t="s">
        <v>365</v>
      </c>
      <c r="B286" s="85" t="s">
        <v>298</v>
      </c>
      <c r="C286" s="8" t="s">
        <v>101</v>
      </c>
      <c r="D286" s="13">
        <v>1690000</v>
      </c>
      <c r="E286" s="93">
        <v>1690000</v>
      </c>
      <c r="F286" s="106">
        <f t="shared" ref="F286:F287" si="39">+E286-D286</f>
        <v>0</v>
      </c>
    </row>
    <row r="287" spans="1:6" x14ac:dyDescent="0.2">
      <c r="A287" s="85" t="s">
        <v>365</v>
      </c>
      <c r="B287" s="85" t="s">
        <v>299</v>
      </c>
      <c r="C287" s="8" t="s">
        <v>102</v>
      </c>
      <c r="D287" s="13">
        <v>4688000</v>
      </c>
      <c r="E287" s="93">
        <v>4688000</v>
      </c>
      <c r="F287" s="106">
        <f t="shared" si="39"/>
        <v>0</v>
      </c>
    </row>
    <row r="288" spans="1:6" ht="22.5" x14ac:dyDescent="0.2">
      <c r="A288" s="84" t="s">
        <v>366</v>
      </c>
      <c r="B288" s="78"/>
      <c r="C288" s="14" t="s">
        <v>174</v>
      </c>
      <c r="D288" s="15">
        <v>15908650</v>
      </c>
      <c r="E288" s="15">
        <f>+E289</f>
        <v>15908650</v>
      </c>
      <c r="F288" s="53">
        <f>+F289</f>
        <v>0</v>
      </c>
    </row>
    <row r="289" spans="1:6" x14ac:dyDescent="0.2">
      <c r="A289" s="84" t="s">
        <v>366</v>
      </c>
      <c r="B289" s="84" t="s">
        <v>278</v>
      </c>
      <c r="C289" s="6" t="s">
        <v>66</v>
      </c>
      <c r="D289" s="15">
        <v>15908650</v>
      </c>
      <c r="E289" s="15">
        <f>+E290+E292+E295</f>
        <v>15908650</v>
      </c>
      <c r="F289" s="53">
        <f>+F290+F292+F295</f>
        <v>0</v>
      </c>
    </row>
    <row r="290" spans="1:6" x14ac:dyDescent="0.2">
      <c r="A290" s="85" t="s">
        <v>366</v>
      </c>
      <c r="B290" s="80" t="s">
        <v>296</v>
      </c>
      <c r="C290" s="41" t="s">
        <v>99</v>
      </c>
      <c r="D290" s="43">
        <v>4503650</v>
      </c>
      <c r="E290" s="43">
        <f>+E291</f>
        <v>4503650</v>
      </c>
      <c r="F290" s="54">
        <f>+F291</f>
        <v>0</v>
      </c>
    </row>
    <row r="291" spans="1:6" x14ac:dyDescent="0.2">
      <c r="A291" s="85" t="s">
        <v>366</v>
      </c>
      <c r="B291" s="85" t="s">
        <v>299</v>
      </c>
      <c r="C291" s="8" t="s">
        <v>102</v>
      </c>
      <c r="D291" s="13">
        <v>4503650</v>
      </c>
      <c r="E291" s="13">
        <v>4503650</v>
      </c>
      <c r="F291" s="106">
        <f>+E291-D291</f>
        <v>0</v>
      </c>
    </row>
    <row r="292" spans="1:6" x14ac:dyDescent="0.2">
      <c r="A292" s="85" t="s">
        <v>366</v>
      </c>
      <c r="B292" s="80" t="s">
        <v>290</v>
      </c>
      <c r="C292" s="41" t="s">
        <v>95</v>
      </c>
      <c r="D292" s="43">
        <v>6405000</v>
      </c>
      <c r="E292" s="43">
        <f>SUM(E293:E294)</f>
        <v>6405000</v>
      </c>
      <c r="F292" s="54">
        <f>SUM(F293:F294)</f>
        <v>0</v>
      </c>
    </row>
    <row r="293" spans="1:6" x14ac:dyDescent="0.2">
      <c r="A293" s="85" t="s">
        <v>366</v>
      </c>
      <c r="B293" s="85" t="s">
        <v>292</v>
      </c>
      <c r="C293" s="8" t="s">
        <v>97</v>
      </c>
      <c r="D293" s="13">
        <v>1610000</v>
      </c>
      <c r="E293" s="13">
        <v>1610000</v>
      </c>
      <c r="F293" s="106">
        <f>+E293-D293</f>
        <v>0</v>
      </c>
    </row>
    <row r="294" spans="1:6" x14ac:dyDescent="0.2">
      <c r="A294" s="85" t="s">
        <v>366</v>
      </c>
      <c r="B294" s="85" t="s">
        <v>293</v>
      </c>
      <c r="C294" s="8" t="s">
        <v>98</v>
      </c>
      <c r="D294" s="13">
        <v>4795000</v>
      </c>
      <c r="E294" s="13">
        <v>4795000</v>
      </c>
      <c r="F294" s="106">
        <f>+E294-D294</f>
        <v>0</v>
      </c>
    </row>
    <row r="295" spans="1:6" x14ac:dyDescent="0.2">
      <c r="A295" s="85" t="s">
        <v>366</v>
      </c>
      <c r="B295" s="80" t="s">
        <v>284</v>
      </c>
      <c r="C295" s="41" t="s">
        <v>82</v>
      </c>
      <c r="D295" s="43">
        <v>5000000</v>
      </c>
      <c r="E295" s="43">
        <f>+E296</f>
        <v>5000000</v>
      </c>
      <c r="F295" s="54">
        <f>+F296</f>
        <v>0</v>
      </c>
    </row>
    <row r="296" spans="1:6" x14ac:dyDescent="0.2">
      <c r="A296" s="85" t="s">
        <v>366</v>
      </c>
      <c r="B296" s="85" t="s">
        <v>285</v>
      </c>
      <c r="C296" s="8" t="s">
        <v>82</v>
      </c>
      <c r="D296" s="13">
        <v>5000000</v>
      </c>
      <c r="E296" s="13">
        <v>5000000</v>
      </c>
      <c r="F296" s="106">
        <f>+E296-D296</f>
        <v>0</v>
      </c>
    </row>
    <row r="297" spans="1:6" ht="17.25" customHeight="1" x14ac:dyDescent="0.2">
      <c r="A297" s="86" t="s">
        <v>367</v>
      </c>
      <c r="B297" s="76"/>
      <c r="C297" s="36" t="s">
        <v>103</v>
      </c>
      <c r="D297" s="35">
        <v>185456350</v>
      </c>
      <c r="E297" s="35">
        <f>+E298+E304+E310</f>
        <v>178950000</v>
      </c>
      <c r="F297" s="57">
        <f>+F298+F304+F310</f>
        <v>92135001</v>
      </c>
    </row>
    <row r="298" spans="1:6" ht="24" customHeight="1" x14ac:dyDescent="0.2">
      <c r="A298" s="84" t="s">
        <v>368</v>
      </c>
      <c r="B298" s="78"/>
      <c r="C298" s="14" t="s">
        <v>175</v>
      </c>
      <c r="D298" s="15">
        <v>30000000</v>
      </c>
      <c r="E298" s="15">
        <f>+E299</f>
        <v>30000000</v>
      </c>
      <c r="F298" s="53">
        <f>+F299</f>
        <v>0</v>
      </c>
    </row>
    <row r="299" spans="1:6" x14ac:dyDescent="0.2">
      <c r="A299" s="84" t="s">
        <v>368</v>
      </c>
      <c r="B299" s="84" t="s">
        <v>278</v>
      </c>
      <c r="C299" s="59" t="s">
        <v>210</v>
      </c>
      <c r="D299" s="15">
        <v>30000000</v>
      </c>
      <c r="E299" s="15">
        <f>+E300+E302</f>
        <v>30000000</v>
      </c>
      <c r="F299" s="53">
        <f>+F300+F302</f>
        <v>0</v>
      </c>
    </row>
    <row r="300" spans="1:6" x14ac:dyDescent="0.2">
      <c r="A300" s="85" t="s">
        <v>368</v>
      </c>
      <c r="B300" s="80" t="s">
        <v>296</v>
      </c>
      <c r="C300" s="41" t="s">
        <v>99</v>
      </c>
      <c r="D300" s="43">
        <v>7500000</v>
      </c>
      <c r="E300" s="45">
        <f>+E301</f>
        <v>7500000</v>
      </c>
      <c r="F300" s="54">
        <f>+F301</f>
        <v>0</v>
      </c>
    </row>
    <row r="301" spans="1:6" x14ac:dyDescent="0.2">
      <c r="A301" s="85" t="s">
        <v>368</v>
      </c>
      <c r="B301" s="85" t="s">
        <v>299</v>
      </c>
      <c r="C301" s="8" t="s">
        <v>102</v>
      </c>
      <c r="D301" s="13">
        <v>7500000</v>
      </c>
      <c r="E301" s="17">
        <v>7500000</v>
      </c>
      <c r="F301" s="106">
        <f>+E301-D301</f>
        <v>0</v>
      </c>
    </row>
    <row r="302" spans="1:6" x14ac:dyDescent="0.2">
      <c r="A302" s="85" t="s">
        <v>368</v>
      </c>
      <c r="B302" s="80" t="s">
        <v>290</v>
      </c>
      <c r="C302" s="41" t="s">
        <v>95</v>
      </c>
      <c r="D302" s="42">
        <v>22500000</v>
      </c>
      <c r="E302" s="42">
        <f>+E303</f>
        <v>22500000</v>
      </c>
      <c r="F302" s="54">
        <f>+F303</f>
        <v>0</v>
      </c>
    </row>
    <row r="303" spans="1:6" x14ac:dyDescent="0.2">
      <c r="A303" s="85" t="s">
        <v>368</v>
      </c>
      <c r="B303" s="85" t="s">
        <v>293</v>
      </c>
      <c r="C303" s="8" t="s">
        <v>98</v>
      </c>
      <c r="D303" s="9">
        <v>22500000</v>
      </c>
      <c r="E303" s="9">
        <v>22500000</v>
      </c>
      <c r="F303" s="106">
        <f>+E303-D303</f>
        <v>0</v>
      </c>
    </row>
    <row r="304" spans="1:6" ht="22.5" x14ac:dyDescent="0.2">
      <c r="A304" s="84" t="s">
        <v>369</v>
      </c>
      <c r="B304" s="78"/>
      <c r="C304" s="14" t="s">
        <v>176</v>
      </c>
      <c r="D304" s="15">
        <v>98641350</v>
      </c>
      <c r="E304" s="15">
        <f>+E305</f>
        <v>92135000</v>
      </c>
      <c r="F304" s="53">
        <f>+F305</f>
        <v>92135001</v>
      </c>
    </row>
    <row r="305" spans="1:6" x14ac:dyDescent="0.2">
      <c r="A305" s="84" t="s">
        <v>369</v>
      </c>
      <c r="B305" s="84" t="s">
        <v>278</v>
      </c>
      <c r="C305" s="6" t="s">
        <v>66</v>
      </c>
      <c r="D305" s="15">
        <v>98641350</v>
      </c>
      <c r="E305" s="15">
        <v>92135000</v>
      </c>
      <c r="F305" s="53">
        <v>92135001</v>
      </c>
    </row>
    <row r="306" spans="1:6" x14ac:dyDescent="0.2">
      <c r="A306" s="85" t="s">
        <v>369</v>
      </c>
      <c r="B306" s="80" t="s">
        <v>300</v>
      </c>
      <c r="C306" s="41" t="s">
        <v>104</v>
      </c>
      <c r="D306" s="42">
        <v>98641350</v>
      </c>
      <c r="E306" s="42">
        <f>SUM(E307:E309)</f>
        <v>92135000</v>
      </c>
      <c r="F306" s="54">
        <f>SUM(F307:F309)</f>
        <v>-6506350</v>
      </c>
    </row>
    <row r="307" spans="1:6" x14ac:dyDescent="0.2">
      <c r="A307" s="85" t="s">
        <v>369</v>
      </c>
      <c r="B307" s="85" t="s">
        <v>301</v>
      </c>
      <c r="C307" s="8" t="s">
        <v>105</v>
      </c>
      <c r="D307" s="13">
        <v>1500000</v>
      </c>
      <c r="E307" s="17">
        <v>0</v>
      </c>
      <c r="F307" s="106">
        <f>+E307-D307</f>
        <v>-1500000</v>
      </c>
    </row>
    <row r="308" spans="1:6" x14ac:dyDescent="0.2">
      <c r="A308" s="85" t="s">
        <v>369</v>
      </c>
      <c r="B308" s="85" t="s">
        <v>302</v>
      </c>
      <c r="C308" s="8" t="s">
        <v>106</v>
      </c>
      <c r="D308" s="9">
        <v>67141350</v>
      </c>
      <c r="E308" s="9">
        <v>62135000</v>
      </c>
      <c r="F308" s="106">
        <f t="shared" ref="F308:F309" si="40">+E308-D308</f>
        <v>-5006350</v>
      </c>
    </row>
    <row r="309" spans="1:6" x14ac:dyDescent="0.2">
      <c r="A309" s="85" t="s">
        <v>369</v>
      </c>
      <c r="B309" s="85" t="s">
        <v>303</v>
      </c>
      <c r="C309" s="8" t="s">
        <v>107</v>
      </c>
      <c r="D309" s="9">
        <v>30000000</v>
      </c>
      <c r="E309" s="9">
        <v>30000000</v>
      </c>
      <c r="F309" s="106">
        <f t="shared" si="40"/>
        <v>0</v>
      </c>
    </row>
    <row r="310" spans="1:6" x14ac:dyDescent="0.2">
      <c r="A310" s="84" t="s">
        <v>370</v>
      </c>
      <c r="B310" s="78"/>
      <c r="C310" s="6" t="s">
        <v>108</v>
      </c>
      <c r="D310" s="15">
        <v>56815000</v>
      </c>
      <c r="E310" s="15">
        <f>+E311</f>
        <v>56815000</v>
      </c>
      <c r="F310" s="53">
        <f>+F311</f>
        <v>0</v>
      </c>
    </row>
    <row r="311" spans="1:6" x14ac:dyDescent="0.2">
      <c r="A311" s="84" t="s">
        <v>370</v>
      </c>
      <c r="B311" s="84" t="s">
        <v>243</v>
      </c>
      <c r="C311" s="6" t="s">
        <v>27</v>
      </c>
      <c r="D311" s="15">
        <v>56815000</v>
      </c>
      <c r="E311" s="15">
        <f>+E312+E314</f>
        <v>56815000</v>
      </c>
      <c r="F311" s="53">
        <f>+F312+F314</f>
        <v>0</v>
      </c>
    </row>
    <row r="312" spans="1:6" x14ac:dyDescent="0.2">
      <c r="A312" s="85" t="s">
        <v>370</v>
      </c>
      <c r="B312" s="80" t="s">
        <v>254</v>
      </c>
      <c r="C312" s="41" t="s">
        <v>38</v>
      </c>
      <c r="D312" s="43">
        <v>1525000</v>
      </c>
      <c r="E312" s="43">
        <f>+E313</f>
        <v>1525000</v>
      </c>
      <c r="F312" s="54">
        <f>+F313</f>
        <v>0</v>
      </c>
    </row>
    <row r="313" spans="1:6" x14ac:dyDescent="0.2">
      <c r="A313" s="85" t="s">
        <v>370</v>
      </c>
      <c r="B313" s="85" t="s">
        <v>255</v>
      </c>
      <c r="C313" s="8" t="s">
        <v>39</v>
      </c>
      <c r="D313" s="13">
        <v>1525000</v>
      </c>
      <c r="E313" s="13">
        <v>1525000</v>
      </c>
      <c r="F313" s="106">
        <f>+E313-D313</f>
        <v>0</v>
      </c>
    </row>
    <row r="314" spans="1:6" x14ac:dyDescent="0.2">
      <c r="A314" s="85" t="s">
        <v>370</v>
      </c>
      <c r="B314" s="80" t="s">
        <v>287</v>
      </c>
      <c r="C314" s="41" t="s">
        <v>88</v>
      </c>
      <c r="D314" s="42">
        <v>55290000</v>
      </c>
      <c r="E314" s="42">
        <f>+E315</f>
        <v>55290000</v>
      </c>
      <c r="F314" s="54">
        <f>+F315</f>
        <v>0</v>
      </c>
    </row>
    <row r="315" spans="1:6" x14ac:dyDescent="0.2">
      <c r="A315" s="85" t="s">
        <v>370</v>
      </c>
      <c r="B315" s="85" t="s">
        <v>304</v>
      </c>
      <c r="C315" s="8" t="s">
        <v>109</v>
      </c>
      <c r="D315" s="9">
        <v>55290000</v>
      </c>
      <c r="E315" s="9">
        <v>55290000</v>
      </c>
      <c r="F315" s="106">
        <f>+E315-D315</f>
        <v>0</v>
      </c>
    </row>
    <row r="316" spans="1:6" ht="15" customHeight="1" x14ac:dyDescent="0.2">
      <c r="A316" s="86" t="s">
        <v>371</v>
      </c>
      <c r="B316" s="76"/>
      <c r="C316" s="36" t="s">
        <v>110</v>
      </c>
      <c r="D316" s="37">
        <v>16850000</v>
      </c>
      <c r="E316" s="37">
        <f>+E317+E325</f>
        <v>11000000</v>
      </c>
      <c r="F316" s="57">
        <f>+F317+F325</f>
        <v>-5449999</v>
      </c>
    </row>
    <row r="317" spans="1:6" x14ac:dyDescent="0.2">
      <c r="A317" s="84" t="s">
        <v>372</v>
      </c>
      <c r="B317" s="78"/>
      <c r="C317" s="59" t="s">
        <v>405</v>
      </c>
      <c r="D317" s="12">
        <v>3450000</v>
      </c>
      <c r="E317" s="12">
        <f>+E318+E321</f>
        <v>3450000</v>
      </c>
      <c r="F317" s="53">
        <f>+F318+F321</f>
        <v>400001</v>
      </c>
    </row>
    <row r="318" spans="1:6" x14ac:dyDescent="0.2">
      <c r="A318" s="84" t="s">
        <v>372</v>
      </c>
      <c r="B318" s="84" t="s">
        <v>243</v>
      </c>
      <c r="C318" s="6" t="s">
        <v>27</v>
      </c>
      <c r="D318" s="19">
        <v>400000</v>
      </c>
      <c r="E318" s="19">
        <v>400000</v>
      </c>
      <c r="F318" s="53">
        <v>400001</v>
      </c>
    </row>
    <row r="319" spans="1:6" x14ac:dyDescent="0.2">
      <c r="A319" s="85" t="s">
        <v>372</v>
      </c>
      <c r="B319" s="80" t="s">
        <v>261</v>
      </c>
      <c r="C319" s="41" t="s">
        <v>45</v>
      </c>
      <c r="D319" s="44">
        <v>400000</v>
      </c>
      <c r="E319" s="44">
        <f>+E320</f>
        <v>400000</v>
      </c>
      <c r="F319" s="54">
        <f>+F320</f>
        <v>0</v>
      </c>
    </row>
    <row r="320" spans="1:6" x14ac:dyDescent="0.2">
      <c r="A320" s="85" t="s">
        <v>372</v>
      </c>
      <c r="B320" s="85" t="s">
        <v>262</v>
      </c>
      <c r="C320" s="8" t="s">
        <v>46</v>
      </c>
      <c r="D320" s="16">
        <v>400000</v>
      </c>
      <c r="E320" s="16">
        <v>400000</v>
      </c>
      <c r="F320" s="106">
        <f>+E320-D320</f>
        <v>0</v>
      </c>
    </row>
    <row r="321" spans="1:9" x14ac:dyDescent="0.2">
      <c r="A321" s="84" t="s">
        <v>372</v>
      </c>
      <c r="B321" s="84" t="s">
        <v>278</v>
      </c>
      <c r="C321" s="6" t="s">
        <v>66</v>
      </c>
      <c r="D321" s="12">
        <v>3050000</v>
      </c>
      <c r="E321" s="12">
        <f>+E322</f>
        <v>3050000</v>
      </c>
      <c r="F321" s="53">
        <f>+F322</f>
        <v>0</v>
      </c>
    </row>
    <row r="322" spans="1:9" x14ac:dyDescent="0.2">
      <c r="A322" s="85" t="s">
        <v>372</v>
      </c>
      <c r="B322" s="80" t="s">
        <v>290</v>
      </c>
      <c r="C322" s="41" t="s">
        <v>95</v>
      </c>
      <c r="D322" s="43">
        <v>3050000</v>
      </c>
      <c r="E322" s="43">
        <f>SUM(E323:E324)</f>
        <v>3050000</v>
      </c>
      <c r="F322" s="54">
        <f>SUM(F323:F324)</f>
        <v>0</v>
      </c>
    </row>
    <row r="323" spans="1:9" x14ac:dyDescent="0.2">
      <c r="A323" s="85" t="s">
        <v>372</v>
      </c>
      <c r="B323" s="85" t="s">
        <v>305</v>
      </c>
      <c r="C323" s="8" t="s">
        <v>97</v>
      </c>
      <c r="D323" s="16">
        <v>650000</v>
      </c>
      <c r="E323" s="16">
        <v>650000</v>
      </c>
      <c r="F323" s="106">
        <f>+E323-D323</f>
        <v>0</v>
      </c>
    </row>
    <row r="324" spans="1:9" x14ac:dyDescent="0.2">
      <c r="A324" s="85" t="s">
        <v>372</v>
      </c>
      <c r="B324" s="85" t="s">
        <v>293</v>
      </c>
      <c r="C324" s="8" t="s">
        <v>98</v>
      </c>
      <c r="D324" s="13">
        <v>2400000</v>
      </c>
      <c r="E324" s="13">
        <v>2400000</v>
      </c>
      <c r="F324" s="106">
        <f>+E324-D324</f>
        <v>0</v>
      </c>
    </row>
    <row r="325" spans="1:9" x14ac:dyDescent="0.2">
      <c r="A325" s="84" t="s">
        <v>373</v>
      </c>
      <c r="B325" s="78"/>
      <c r="C325" s="6" t="s">
        <v>111</v>
      </c>
      <c r="D325" s="15">
        <v>13400000</v>
      </c>
      <c r="E325" s="12">
        <f t="shared" ref="E325:F327" si="41">+E326</f>
        <v>7550000</v>
      </c>
      <c r="F325" s="53">
        <f t="shared" si="41"/>
        <v>-5850000</v>
      </c>
    </row>
    <row r="326" spans="1:9" x14ac:dyDescent="0.2">
      <c r="A326" s="84" t="s">
        <v>373</v>
      </c>
      <c r="B326" s="84" t="s">
        <v>243</v>
      </c>
      <c r="C326" s="6" t="s">
        <v>27</v>
      </c>
      <c r="D326" s="15">
        <v>13400000</v>
      </c>
      <c r="E326" s="12">
        <f t="shared" si="41"/>
        <v>7550000</v>
      </c>
      <c r="F326" s="53">
        <f t="shared" si="41"/>
        <v>-5850000</v>
      </c>
    </row>
    <row r="327" spans="1:9" x14ac:dyDescent="0.2">
      <c r="A327" s="85" t="s">
        <v>373</v>
      </c>
      <c r="B327" s="80" t="s">
        <v>244</v>
      </c>
      <c r="C327" s="41" t="s">
        <v>28</v>
      </c>
      <c r="D327" s="42">
        <v>13400000</v>
      </c>
      <c r="E327" s="43">
        <f t="shared" si="41"/>
        <v>7550000</v>
      </c>
      <c r="F327" s="54">
        <f t="shared" si="41"/>
        <v>-5850000</v>
      </c>
    </row>
    <row r="328" spans="1:9" x14ac:dyDescent="0.2">
      <c r="A328" s="85" t="s">
        <v>373</v>
      </c>
      <c r="B328" s="85" t="s">
        <v>249</v>
      </c>
      <c r="C328" s="8" t="s">
        <v>33</v>
      </c>
      <c r="D328" s="9">
        <v>13400000</v>
      </c>
      <c r="E328" s="13">
        <v>7550000</v>
      </c>
      <c r="F328" s="106">
        <f>+E328-D328</f>
        <v>-5850000</v>
      </c>
    </row>
    <row r="329" spans="1:9" ht="17.25" customHeight="1" x14ac:dyDescent="0.2">
      <c r="A329" s="81" t="s">
        <v>374</v>
      </c>
      <c r="B329" s="76"/>
      <c r="C329" s="36" t="s">
        <v>112</v>
      </c>
      <c r="D329" s="35">
        <v>380296250</v>
      </c>
      <c r="E329" s="35">
        <f>+E330+E344+E357</f>
        <v>373432433</v>
      </c>
      <c r="F329" s="57">
        <f>+F330+F344+F357</f>
        <v>-6863817</v>
      </c>
      <c r="I329">
        <v>23571000</v>
      </c>
    </row>
    <row r="330" spans="1:9" ht="22.5" x14ac:dyDescent="0.2">
      <c r="A330" s="84" t="s">
        <v>375</v>
      </c>
      <c r="B330" s="78"/>
      <c r="C330" s="14" t="s">
        <v>177</v>
      </c>
      <c r="D330" s="15">
        <v>98541000</v>
      </c>
      <c r="E330" s="53">
        <f>+E331+E337</f>
        <v>98541000</v>
      </c>
      <c r="F330" s="53">
        <f>+F331+F337</f>
        <v>0</v>
      </c>
      <c r="H330">
        <v>120000000</v>
      </c>
      <c r="I330" s="66">
        <f>+H330-E330</f>
        <v>21459000</v>
      </c>
    </row>
    <row r="331" spans="1:9" x14ac:dyDescent="0.2">
      <c r="A331" s="84" t="s">
        <v>375</v>
      </c>
      <c r="B331" s="84" t="s">
        <v>243</v>
      </c>
      <c r="C331" s="59" t="s">
        <v>200</v>
      </c>
      <c r="D331" s="12">
        <v>1900000</v>
      </c>
      <c r="E331" s="53">
        <f>+E332+E335</f>
        <v>1900000</v>
      </c>
      <c r="F331" s="53">
        <f>+F332+F335</f>
        <v>0</v>
      </c>
      <c r="I331" s="66">
        <f>+I329+I330</f>
        <v>45030000</v>
      </c>
    </row>
    <row r="332" spans="1:9" x14ac:dyDescent="0.2">
      <c r="A332" s="85" t="s">
        <v>375</v>
      </c>
      <c r="B332" s="80" t="s">
        <v>244</v>
      </c>
      <c r="C332" s="41" t="s">
        <v>28</v>
      </c>
      <c r="D332" s="43">
        <v>1000000</v>
      </c>
      <c r="E332" s="54">
        <f>SUM(E333:E334)</f>
        <v>1000000</v>
      </c>
      <c r="F332" s="54">
        <f>SUM(F333:F334)</f>
        <v>0</v>
      </c>
      <c r="I332">
        <v>48765250</v>
      </c>
    </row>
    <row r="333" spans="1:9" x14ac:dyDescent="0.2">
      <c r="A333" s="85" t="s">
        <v>375</v>
      </c>
      <c r="B333" s="85" t="s">
        <v>245</v>
      </c>
      <c r="C333" s="8" t="s">
        <v>29</v>
      </c>
      <c r="D333" s="16">
        <v>400000</v>
      </c>
      <c r="E333" s="92">
        <v>400000</v>
      </c>
      <c r="F333" s="106">
        <f>+E333-D333</f>
        <v>0</v>
      </c>
      <c r="I333" s="66">
        <f>+I332-I331</f>
        <v>3735250</v>
      </c>
    </row>
    <row r="334" spans="1:9" x14ac:dyDescent="0.2">
      <c r="A334" s="85" t="s">
        <v>375</v>
      </c>
      <c r="B334" s="85" t="s">
        <v>250</v>
      </c>
      <c r="C334" s="8" t="s">
        <v>34</v>
      </c>
      <c r="D334" s="16">
        <v>600000</v>
      </c>
      <c r="E334" s="92">
        <v>600000</v>
      </c>
      <c r="F334" s="106">
        <f>+E334-D334</f>
        <v>0</v>
      </c>
    </row>
    <row r="335" spans="1:9" x14ac:dyDescent="0.2">
      <c r="A335" s="85" t="s">
        <v>375</v>
      </c>
      <c r="B335" s="80" t="s">
        <v>261</v>
      </c>
      <c r="C335" s="41" t="s">
        <v>45</v>
      </c>
      <c r="D335" s="44">
        <v>900000</v>
      </c>
      <c r="E335" s="54">
        <f>+E336</f>
        <v>900000</v>
      </c>
      <c r="F335" s="54">
        <f>+F336</f>
        <v>0</v>
      </c>
    </row>
    <row r="336" spans="1:9" x14ac:dyDescent="0.2">
      <c r="A336" s="85" t="s">
        <v>375</v>
      </c>
      <c r="B336" s="85" t="s">
        <v>262</v>
      </c>
      <c r="C336" s="8" t="s">
        <v>46</v>
      </c>
      <c r="D336" s="16">
        <v>900000</v>
      </c>
      <c r="E336" s="55">
        <v>900000</v>
      </c>
      <c r="F336" s="106">
        <f>+E336-D336</f>
        <v>0</v>
      </c>
    </row>
    <row r="337" spans="1:10" x14ac:dyDescent="0.2">
      <c r="A337" s="84" t="s">
        <v>375</v>
      </c>
      <c r="B337" s="84" t="s">
        <v>278</v>
      </c>
      <c r="C337" s="59" t="s">
        <v>201</v>
      </c>
      <c r="D337" s="15">
        <v>96641000</v>
      </c>
      <c r="E337" s="53">
        <f>+E338+E342</f>
        <v>96641000</v>
      </c>
      <c r="F337" s="53">
        <f>+F338+F342</f>
        <v>0</v>
      </c>
    </row>
    <row r="338" spans="1:10" x14ac:dyDescent="0.2">
      <c r="A338" s="85" t="s">
        <v>375</v>
      </c>
      <c r="B338" s="80" t="s">
        <v>296</v>
      </c>
      <c r="C338" s="41" t="s">
        <v>99</v>
      </c>
      <c r="D338" s="42">
        <v>94641000</v>
      </c>
      <c r="E338" s="54">
        <f>SUM(E339:E341)</f>
        <v>94641000</v>
      </c>
      <c r="F338" s="54">
        <f>SUM(F339:F341)</f>
        <v>0</v>
      </c>
    </row>
    <row r="339" spans="1:10" x14ac:dyDescent="0.2">
      <c r="A339" s="85" t="s">
        <v>375</v>
      </c>
      <c r="B339" s="85" t="s">
        <v>297</v>
      </c>
      <c r="C339" s="8" t="s">
        <v>100</v>
      </c>
      <c r="D339" s="13">
        <v>1750000</v>
      </c>
      <c r="E339" s="55">
        <v>1750000</v>
      </c>
      <c r="F339" s="106">
        <f>+E339-D339</f>
        <v>0</v>
      </c>
    </row>
    <row r="340" spans="1:10" x14ac:dyDescent="0.2">
      <c r="A340" s="85" t="s">
        <v>375</v>
      </c>
      <c r="B340" s="85" t="s">
        <v>298</v>
      </c>
      <c r="C340" s="8" t="s">
        <v>101</v>
      </c>
      <c r="D340" s="9">
        <v>14675000</v>
      </c>
      <c r="E340" s="55">
        <v>14675000</v>
      </c>
      <c r="F340" s="106">
        <f t="shared" ref="F340:F341" si="42">+E340-D340</f>
        <v>0</v>
      </c>
      <c r="H340" t="s">
        <v>164</v>
      </c>
    </row>
    <row r="341" spans="1:10" x14ac:dyDescent="0.2">
      <c r="A341" s="85" t="s">
        <v>375</v>
      </c>
      <c r="B341" s="85" t="s">
        <v>299</v>
      </c>
      <c r="C341" s="8" t="s">
        <v>102</v>
      </c>
      <c r="D341" s="9">
        <v>78216000</v>
      </c>
      <c r="E341" s="55">
        <v>78216000</v>
      </c>
      <c r="F341" s="106">
        <f t="shared" si="42"/>
        <v>0</v>
      </c>
    </row>
    <row r="342" spans="1:10" x14ac:dyDescent="0.2">
      <c r="A342" s="85" t="s">
        <v>375</v>
      </c>
      <c r="B342" s="80" t="s">
        <v>306</v>
      </c>
      <c r="C342" s="41" t="s">
        <v>113</v>
      </c>
      <c r="D342" s="43">
        <v>2000000</v>
      </c>
      <c r="E342" s="54">
        <f>+E343</f>
        <v>2000000</v>
      </c>
      <c r="F342" s="45">
        <f>+F343</f>
        <v>0</v>
      </c>
      <c r="H342" s="161">
        <f>+E352+G352</f>
        <v>49636457</v>
      </c>
      <c r="J342" t="s">
        <v>164</v>
      </c>
    </row>
    <row r="343" spans="1:10" x14ac:dyDescent="0.2">
      <c r="A343" s="85" t="s">
        <v>375</v>
      </c>
      <c r="B343" s="85" t="s">
        <v>307</v>
      </c>
      <c r="C343" s="8" t="s">
        <v>114</v>
      </c>
      <c r="D343" s="13">
        <v>2000000</v>
      </c>
      <c r="E343" s="55">
        <v>2000000</v>
      </c>
      <c r="F343" s="106">
        <f>+E343-D343</f>
        <v>0</v>
      </c>
    </row>
    <row r="344" spans="1:10" x14ac:dyDescent="0.2">
      <c r="A344" s="84" t="s">
        <v>376</v>
      </c>
      <c r="B344" s="78"/>
      <c r="C344" s="6" t="s">
        <v>115</v>
      </c>
      <c r="D344" s="7">
        <v>243955250</v>
      </c>
      <c r="E344" s="7">
        <f>+E345+E349</f>
        <v>237562783</v>
      </c>
      <c r="F344" s="53">
        <f>+F345+F349</f>
        <v>-6392467</v>
      </c>
    </row>
    <row r="345" spans="1:10" x14ac:dyDescent="0.2">
      <c r="A345" s="84" t="s">
        <v>376</v>
      </c>
      <c r="B345" s="84" t="s">
        <v>243</v>
      </c>
      <c r="C345" s="6" t="s">
        <v>27</v>
      </c>
      <c r="D345" s="12">
        <v>1290000</v>
      </c>
      <c r="E345" s="12">
        <f>+E346</f>
        <v>1290000</v>
      </c>
      <c r="F345" s="53">
        <f>+F346</f>
        <v>0</v>
      </c>
      <c r="J345" t="s">
        <v>562</v>
      </c>
    </row>
    <row r="346" spans="1:10" x14ac:dyDescent="0.2">
      <c r="A346" s="85" t="s">
        <v>376</v>
      </c>
      <c r="B346" s="80" t="s">
        <v>244</v>
      </c>
      <c r="C346" s="41" t="s">
        <v>28</v>
      </c>
      <c r="D346" s="43">
        <v>1290000</v>
      </c>
      <c r="E346" s="43">
        <f>SUM(E347:E348)</f>
        <v>1290000</v>
      </c>
      <c r="F346" s="54">
        <f>SUM(F347:F348)</f>
        <v>0</v>
      </c>
      <c r="H346" s="60" t="s">
        <v>211</v>
      </c>
      <c r="I346" s="60" t="s">
        <v>212</v>
      </c>
      <c r="J346" s="52" t="s">
        <v>406</v>
      </c>
    </row>
    <row r="347" spans="1:10" x14ac:dyDescent="0.2">
      <c r="A347" s="85" t="s">
        <v>376</v>
      </c>
      <c r="B347" s="85" t="s">
        <v>252</v>
      </c>
      <c r="C347" s="8" t="s">
        <v>36</v>
      </c>
      <c r="D347" s="17">
        <v>0</v>
      </c>
      <c r="E347" s="55">
        <v>0</v>
      </c>
      <c r="F347" s="106">
        <f>+E347-D347</f>
        <v>0</v>
      </c>
      <c r="H347" s="60"/>
      <c r="I347" s="60"/>
    </row>
    <row r="348" spans="1:10" x14ac:dyDescent="0.2">
      <c r="A348" s="85" t="s">
        <v>376</v>
      </c>
      <c r="B348" s="85" t="s">
        <v>308</v>
      </c>
      <c r="C348" s="27" t="s">
        <v>408</v>
      </c>
      <c r="D348" s="13">
        <v>1290000</v>
      </c>
      <c r="E348" s="55">
        <v>1290000</v>
      </c>
      <c r="F348" s="106">
        <f>+E348-D348</f>
        <v>0</v>
      </c>
      <c r="H348" s="60">
        <v>1290000</v>
      </c>
      <c r="I348" s="60"/>
      <c r="J348" s="62">
        <f>SUM(H348:I348)</f>
        <v>1290000</v>
      </c>
    </row>
    <row r="349" spans="1:10" x14ac:dyDescent="0.2">
      <c r="A349" s="84" t="s">
        <v>376</v>
      </c>
      <c r="B349" s="84" t="s">
        <v>278</v>
      </c>
      <c r="C349" s="6" t="s">
        <v>66</v>
      </c>
      <c r="D349" s="7">
        <v>242665250</v>
      </c>
      <c r="E349" s="7">
        <f>+E350+E355</f>
        <v>236272783</v>
      </c>
      <c r="F349" s="53">
        <f>+F350+F355</f>
        <v>-6392467</v>
      </c>
      <c r="H349" s="60"/>
      <c r="I349" s="60"/>
      <c r="J349" s="62">
        <f t="shared" ref="J349:J354" si="43">SUM(H349:I349)</f>
        <v>0</v>
      </c>
    </row>
    <row r="350" spans="1:10" x14ac:dyDescent="0.2">
      <c r="A350" s="85" t="s">
        <v>376</v>
      </c>
      <c r="B350" s="80" t="s">
        <v>296</v>
      </c>
      <c r="C350" s="41" t="s">
        <v>99</v>
      </c>
      <c r="D350" s="46">
        <v>242665250</v>
      </c>
      <c r="E350" s="46">
        <f>SUM(E351:E354)</f>
        <v>236272783</v>
      </c>
      <c r="F350" s="54">
        <f>SUM(F351:F354)</f>
        <v>-6392467</v>
      </c>
      <c r="H350" s="60"/>
      <c r="I350" s="60"/>
      <c r="J350" s="62">
        <f t="shared" si="43"/>
        <v>0</v>
      </c>
    </row>
    <row r="351" spans="1:10" x14ac:dyDescent="0.2">
      <c r="A351" s="85" t="s">
        <v>376</v>
      </c>
      <c r="B351" s="85" t="s">
        <v>297</v>
      </c>
      <c r="C351" s="27" t="s">
        <v>407</v>
      </c>
      <c r="D351" s="13">
        <v>1850000</v>
      </c>
      <c r="E351" s="13">
        <v>1850000</v>
      </c>
      <c r="F351" s="106">
        <f>+E351-D351</f>
        <v>0</v>
      </c>
      <c r="H351" s="60"/>
      <c r="I351" s="60">
        <v>1850000</v>
      </c>
      <c r="J351" s="62">
        <f t="shared" si="43"/>
        <v>1850000</v>
      </c>
    </row>
    <row r="352" spans="1:10" x14ac:dyDescent="0.2">
      <c r="A352" s="85" t="s">
        <v>376</v>
      </c>
      <c r="B352" s="85" t="s">
        <v>298</v>
      </c>
      <c r="C352" s="8" t="s">
        <v>101</v>
      </c>
      <c r="D352" s="9">
        <v>55685000</v>
      </c>
      <c r="E352" s="9">
        <v>49562533</v>
      </c>
      <c r="F352" s="106">
        <f t="shared" ref="F352:F354" si="44">+E352-D352</f>
        <v>-6122467</v>
      </c>
      <c r="G352">
        <v>73924</v>
      </c>
      <c r="H352" s="60">
        <v>11615000</v>
      </c>
      <c r="I352" s="60">
        <v>40000000</v>
      </c>
      <c r="J352" s="62">
        <f t="shared" si="43"/>
        <v>51615000</v>
      </c>
    </row>
    <row r="353" spans="1:10" x14ac:dyDescent="0.2">
      <c r="A353" s="85" t="s">
        <v>376</v>
      </c>
      <c r="B353" s="85" t="s">
        <v>299</v>
      </c>
      <c r="C353" s="27" t="s">
        <v>410</v>
      </c>
      <c r="D353" s="9">
        <v>35860250</v>
      </c>
      <c r="E353" s="13">
        <v>35860250</v>
      </c>
      <c r="F353" s="106">
        <f t="shared" si="44"/>
        <v>0</v>
      </c>
      <c r="H353" s="60">
        <v>35860250</v>
      </c>
      <c r="I353" s="60"/>
      <c r="J353" s="62">
        <f t="shared" si="43"/>
        <v>35860250</v>
      </c>
    </row>
    <row r="354" spans="1:10" x14ac:dyDescent="0.2">
      <c r="A354" s="85" t="s">
        <v>376</v>
      </c>
      <c r="B354" s="85" t="s">
        <v>309</v>
      </c>
      <c r="C354" s="27" t="s">
        <v>409</v>
      </c>
      <c r="D354" s="10">
        <v>149270000</v>
      </c>
      <c r="E354" s="10">
        <v>149000000</v>
      </c>
      <c r="F354" s="106">
        <f t="shared" si="44"/>
        <v>-270000</v>
      </c>
      <c r="H354" s="60"/>
      <c r="I354" s="60">
        <v>149000000</v>
      </c>
      <c r="J354" s="62">
        <f t="shared" si="43"/>
        <v>149000000</v>
      </c>
    </row>
    <row r="355" spans="1:10" x14ac:dyDescent="0.2">
      <c r="A355" s="85" t="s">
        <v>376</v>
      </c>
      <c r="B355" s="80" t="s">
        <v>284</v>
      </c>
      <c r="C355" s="41" t="s">
        <v>82</v>
      </c>
      <c r="D355" s="45">
        <v>0</v>
      </c>
      <c r="E355" s="54">
        <f>+E356</f>
        <v>0</v>
      </c>
      <c r="F355" s="54">
        <f>+F356</f>
        <v>0</v>
      </c>
      <c r="H355" s="63">
        <f>SUM(H348:H354)</f>
        <v>48765250</v>
      </c>
      <c r="I355" s="63">
        <f t="shared" ref="I355:J355" si="45">SUM(I348:I354)</f>
        <v>190850000</v>
      </c>
      <c r="J355" s="63">
        <f t="shared" si="45"/>
        <v>239615250</v>
      </c>
    </row>
    <row r="356" spans="1:10" x14ac:dyDescent="0.2">
      <c r="A356" s="85" t="s">
        <v>376</v>
      </c>
      <c r="B356" s="85" t="s">
        <v>285</v>
      </c>
      <c r="C356" s="8" t="s">
        <v>82</v>
      </c>
      <c r="D356" s="17">
        <v>0</v>
      </c>
      <c r="E356" s="55">
        <v>0</v>
      </c>
      <c r="F356" s="106">
        <f>+E356-D356</f>
        <v>0</v>
      </c>
      <c r="H356" s="60"/>
      <c r="I356" s="60"/>
    </row>
    <row r="357" spans="1:10" x14ac:dyDescent="0.2">
      <c r="A357" s="84" t="s">
        <v>377</v>
      </c>
      <c r="B357" s="78"/>
      <c r="C357" s="59" t="s">
        <v>403</v>
      </c>
      <c r="D357" s="15">
        <v>37800000</v>
      </c>
      <c r="E357" s="15">
        <f>+E358</f>
        <v>37328650</v>
      </c>
      <c r="F357" s="53">
        <f>+F358</f>
        <v>-471350</v>
      </c>
      <c r="I357" s="62">
        <v>190849000</v>
      </c>
    </row>
    <row r="358" spans="1:10" x14ac:dyDescent="0.2">
      <c r="A358" s="84" t="s">
        <v>377</v>
      </c>
      <c r="B358" s="84" t="s">
        <v>243</v>
      </c>
      <c r="C358" s="6" t="s">
        <v>27</v>
      </c>
      <c r="D358" s="15">
        <v>37800000</v>
      </c>
      <c r="E358" s="15">
        <f>+E359+E361</f>
        <v>37328650</v>
      </c>
      <c r="F358" s="53">
        <f>+F359+F361</f>
        <v>-471350</v>
      </c>
      <c r="I358" s="64">
        <f>+I355-I357</f>
        <v>1000</v>
      </c>
    </row>
    <row r="359" spans="1:10" x14ac:dyDescent="0.2">
      <c r="A359" s="85" t="s">
        <v>377</v>
      </c>
      <c r="B359" s="80" t="s">
        <v>244</v>
      </c>
      <c r="C359" s="41" t="s">
        <v>28</v>
      </c>
      <c r="D359" s="44">
        <v>600000</v>
      </c>
      <c r="E359" s="44">
        <f>+E360</f>
        <v>600000</v>
      </c>
      <c r="F359" s="54">
        <f>+F360</f>
        <v>0</v>
      </c>
      <c r="H359">
        <v>7630000</v>
      </c>
    </row>
    <row r="360" spans="1:10" x14ac:dyDescent="0.2">
      <c r="A360" s="85" t="s">
        <v>377</v>
      </c>
      <c r="B360" s="85" t="s">
        <v>253</v>
      </c>
      <c r="C360" s="27" t="s">
        <v>195</v>
      </c>
      <c r="D360" s="16">
        <v>600000</v>
      </c>
      <c r="E360" s="16">
        <v>600000</v>
      </c>
      <c r="F360" s="106">
        <f>+E360-D360</f>
        <v>0</v>
      </c>
      <c r="H360">
        <f>+H352-H359</f>
        <v>3985000</v>
      </c>
    </row>
    <row r="361" spans="1:10" x14ac:dyDescent="0.2">
      <c r="A361" s="85" t="s">
        <v>377</v>
      </c>
      <c r="B361" s="80" t="s">
        <v>254</v>
      </c>
      <c r="C361" s="41" t="s">
        <v>38</v>
      </c>
      <c r="D361" s="42">
        <v>37200000</v>
      </c>
      <c r="E361" s="42">
        <f>+E362</f>
        <v>36728650</v>
      </c>
      <c r="F361" s="54">
        <f>+F362</f>
        <v>-471350</v>
      </c>
    </row>
    <row r="362" spans="1:10" x14ac:dyDescent="0.2">
      <c r="A362" s="85" t="s">
        <v>377</v>
      </c>
      <c r="B362" s="85" t="s">
        <v>256</v>
      </c>
      <c r="C362" s="27" t="s">
        <v>213</v>
      </c>
      <c r="D362" s="9">
        <v>37200000</v>
      </c>
      <c r="E362" s="9">
        <v>36728650</v>
      </c>
      <c r="F362" s="106">
        <f>+E362-D362</f>
        <v>-471350</v>
      </c>
      <c r="I362">
        <v>47630000</v>
      </c>
    </row>
    <row r="363" spans="1:10" ht="16.5" customHeight="1" x14ac:dyDescent="0.2">
      <c r="A363" s="74">
        <v>3</v>
      </c>
      <c r="B363" s="73"/>
      <c r="C363" s="21" t="s">
        <v>117</v>
      </c>
      <c r="D363" s="24">
        <v>130832000</v>
      </c>
      <c r="E363" s="56">
        <f>+E364+E388+E421+E437</f>
        <v>127572000</v>
      </c>
      <c r="F363" s="56">
        <f>+F364+F388+F421+F437</f>
        <v>-3260000</v>
      </c>
      <c r="I363">
        <v>1858609</v>
      </c>
    </row>
    <row r="364" spans="1:10" ht="24.75" customHeight="1" x14ac:dyDescent="0.2">
      <c r="A364" s="86" t="s">
        <v>378</v>
      </c>
      <c r="B364" s="76"/>
      <c r="C364" s="34" t="s">
        <v>185</v>
      </c>
      <c r="D364" s="37">
        <v>28800000</v>
      </c>
      <c r="E364" s="57">
        <f>+E365+E375+E379+E383</f>
        <v>26800000</v>
      </c>
      <c r="F364" s="57">
        <f>+F365+F375+F379+F383</f>
        <v>-2000000</v>
      </c>
      <c r="I364">
        <f>+I362+I363</f>
        <v>49488609</v>
      </c>
    </row>
    <row r="365" spans="1:10" x14ac:dyDescent="0.2">
      <c r="A365" s="84" t="s">
        <v>379</v>
      </c>
      <c r="B365" s="78"/>
      <c r="C365" s="6" t="s">
        <v>118</v>
      </c>
      <c r="D365" s="15">
        <v>16800000</v>
      </c>
      <c r="E365" s="53">
        <f>+E366</f>
        <v>16800000</v>
      </c>
      <c r="F365" s="53">
        <f>+F366</f>
        <v>0</v>
      </c>
    </row>
    <row r="366" spans="1:10" x14ac:dyDescent="0.2">
      <c r="A366" s="84" t="s">
        <v>379</v>
      </c>
      <c r="B366" s="84" t="s">
        <v>243</v>
      </c>
      <c r="C366" s="6" t="s">
        <v>27</v>
      </c>
      <c r="D366" s="15">
        <v>16800000</v>
      </c>
      <c r="E366" s="53">
        <f>+E367+E373</f>
        <v>16800000</v>
      </c>
      <c r="F366" s="53">
        <f>+F367+F373</f>
        <v>0</v>
      </c>
    </row>
    <row r="367" spans="1:10" x14ac:dyDescent="0.2">
      <c r="A367" s="85" t="s">
        <v>379</v>
      </c>
      <c r="B367" s="80" t="s">
        <v>244</v>
      </c>
      <c r="C367" s="41" t="s">
        <v>28</v>
      </c>
      <c r="D367" s="42">
        <v>16800000</v>
      </c>
      <c r="E367" s="54">
        <f>SUM(E368:E372)</f>
        <v>16800000</v>
      </c>
      <c r="F367" s="54">
        <f>SUM(F368:F372)</f>
        <v>0</v>
      </c>
    </row>
    <row r="368" spans="1:10" x14ac:dyDescent="0.2">
      <c r="A368" s="85" t="s">
        <v>379</v>
      </c>
      <c r="B368" s="85" t="s">
        <v>245</v>
      </c>
      <c r="C368" s="8" t="s">
        <v>29</v>
      </c>
      <c r="D368" s="16">
        <v>562000</v>
      </c>
      <c r="E368" s="55">
        <v>562000</v>
      </c>
      <c r="F368" s="106">
        <f>+E368-D368</f>
        <v>0</v>
      </c>
    </row>
    <row r="369" spans="1:8" x14ac:dyDescent="0.2">
      <c r="A369" s="85" t="s">
        <v>379</v>
      </c>
      <c r="B369" s="85" t="s">
        <v>249</v>
      </c>
      <c r="C369" s="8" t="s">
        <v>33</v>
      </c>
      <c r="D369" s="16">
        <v>400000</v>
      </c>
      <c r="E369" s="55">
        <v>400000</v>
      </c>
      <c r="F369" s="106">
        <f t="shared" ref="F369:F374" si="46">+E369-D369</f>
        <v>0</v>
      </c>
      <c r="H369" s="52" t="s">
        <v>164</v>
      </c>
    </row>
    <row r="370" spans="1:8" x14ac:dyDescent="0.2">
      <c r="A370" s="85" t="s">
        <v>379</v>
      </c>
      <c r="B370" s="85" t="s">
        <v>250</v>
      </c>
      <c r="C370" s="8" t="s">
        <v>34</v>
      </c>
      <c r="D370" s="9">
        <v>11088000</v>
      </c>
      <c r="E370" s="9">
        <v>11088000</v>
      </c>
      <c r="F370" s="106">
        <f t="shared" si="46"/>
        <v>0</v>
      </c>
    </row>
    <row r="371" spans="1:8" x14ac:dyDescent="0.2">
      <c r="A371" s="85" t="s">
        <v>379</v>
      </c>
      <c r="B371" s="85" t="s">
        <v>253</v>
      </c>
      <c r="C371" s="8" t="s">
        <v>37</v>
      </c>
      <c r="D371" s="13">
        <v>4500000</v>
      </c>
      <c r="E371" s="13">
        <v>4500000</v>
      </c>
      <c r="F371" s="106">
        <f t="shared" si="46"/>
        <v>0</v>
      </c>
    </row>
    <row r="372" spans="1:8" x14ac:dyDescent="0.2">
      <c r="A372" s="85" t="s">
        <v>379</v>
      </c>
      <c r="B372" s="85" t="s">
        <v>308</v>
      </c>
      <c r="C372" s="8" t="s">
        <v>116</v>
      </c>
      <c r="D372" s="16">
        <v>250000</v>
      </c>
      <c r="E372" s="16">
        <v>250000</v>
      </c>
      <c r="F372" s="106">
        <f t="shared" si="46"/>
        <v>0</v>
      </c>
    </row>
    <row r="373" spans="1:8" x14ac:dyDescent="0.2">
      <c r="A373" s="85" t="s">
        <v>379</v>
      </c>
      <c r="B373" s="80" t="s">
        <v>257</v>
      </c>
      <c r="C373" s="41" t="s">
        <v>41</v>
      </c>
      <c r="D373" s="45">
        <v>0</v>
      </c>
      <c r="E373" s="54">
        <f>+E374</f>
        <v>0</v>
      </c>
      <c r="F373" s="54">
        <f>+F374</f>
        <v>0</v>
      </c>
    </row>
    <row r="374" spans="1:8" x14ac:dyDescent="0.2">
      <c r="A374" s="85" t="s">
        <v>379</v>
      </c>
      <c r="B374" s="85" t="s">
        <v>258</v>
      </c>
      <c r="C374" s="8" t="s">
        <v>42</v>
      </c>
      <c r="D374" s="17">
        <v>0</v>
      </c>
      <c r="E374" s="55">
        <v>0</v>
      </c>
      <c r="F374" s="106">
        <f t="shared" si="46"/>
        <v>0</v>
      </c>
    </row>
    <row r="375" spans="1:8" ht="22.5" x14ac:dyDescent="0.2">
      <c r="A375" s="84" t="s">
        <v>380</v>
      </c>
      <c r="B375" s="78"/>
      <c r="C375" s="14" t="s">
        <v>178</v>
      </c>
      <c r="D375" s="12">
        <v>3960000</v>
      </c>
      <c r="E375" s="53">
        <f t="shared" ref="E375:F377" si="47">+E376</f>
        <v>3960000</v>
      </c>
      <c r="F375" s="53">
        <f t="shared" si="47"/>
        <v>0</v>
      </c>
    </row>
    <row r="376" spans="1:8" x14ac:dyDescent="0.2">
      <c r="A376" s="84" t="s">
        <v>380</v>
      </c>
      <c r="B376" s="84" t="s">
        <v>243</v>
      </c>
      <c r="C376" s="6" t="s">
        <v>27</v>
      </c>
      <c r="D376" s="12">
        <v>3960000</v>
      </c>
      <c r="E376" s="53">
        <f t="shared" si="47"/>
        <v>3960000</v>
      </c>
      <c r="F376" s="53">
        <f t="shared" si="47"/>
        <v>0</v>
      </c>
    </row>
    <row r="377" spans="1:8" x14ac:dyDescent="0.2">
      <c r="A377" s="85" t="s">
        <v>380</v>
      </c>
      <c r="B377" s="80" t="s">
        <v>244</v>
      </c>
      <c r="C377" s="41" t="s">
        <v>28</v>
      </c>
      <c r="D377" s="43">
        <v>3960000</v>
      </c>
      <c r="E377" s="54">
        <f t="shared" si="47"/>
        <v>3960000</v>
      </c>
      <c r="F377" s="54">
        <f t="shared" si="47"/>
        <v>0</v>
      </c>
    </row>
    <row r="378" spans="1:8" x14ac:dyDescent="0.2">
      <c r="A378" s="85" t="s">
        <v>380</v>
      </c>
      <c r="B378" s="85" t="s">
        <v>250</v>
      </c>
      <c r="C378" s="8" t="s">
        <v>34</v>
      </c>
      <c r="D378" s="13">
        <v>3960000</v>
      </c>
      <c r="E378" s="55">
        <v>3960000</v>
      </c>
      <c r="F378" s="106">
        <f t="shared" ref="F378" si="48">+E378-D378</f>
        <v>0</v>
      </c>
    </row>
    <row r="379" spans="1:8" x14ac:dyDescent="0.2">
      <c r="A379" s="84" t="s">
        <v>381</v>
      </c>
      <c r="B379" s="78"/>
      <c r="C379" s="6" t="s">
        <v>119</v>
      </c>
      <c r="D379" s="12">
        <v>2000000</v>
      </c>
      <c r="E379" s="18">
        <f t="shared" ref="E379:F381" si="49">+E380</f>
        <v>0</v>
      </c>
      <c r="F379" s="53">
        <f t="shared" si="49"/>
        <v>-2000000</v>
      </c>
    </row>
    <row r="380" spans="1:8" x14ac:dyDescent="0.2">
      <c r="A380" s="84" t="s">
        <v>381</v>
      </c>
      <c r="B380" s="84" t="s">
        <v>243</v>
      </c>
      <c r="C380" s="6" t="s">
        <v>27</v>
      </c>
      <c r="D380" s="12">
        <v>2000000</v>
      </c>
      <c r="E380" s="18">
        <f t="shared" si="49"/>
        <v>0</v>
      </c>
      <c r="F380" s="53">
        <f t="shared" si="49"/>
        <v>-2000000</v>
      </c>
    </row>
    <row r="381" spans="1:8" x14ac:dyDescent="0.2">
      <c r="A381" s="85" t="s">
        <v>381</v>
      </c>
      <c r="B381" s="80" t="s">
        <v>287</v>
      </c>
      <c r="C381" s="41" t="s">
        <v>88</v>
      </c>
      <c r="D381" s="43">
        <v>2000000</v>
      </c>
      <c r="E381" s="45">
        <f t="shared" si="49"/>
        <v>0</v>
      </c>
      <c r="F381" s="54">
        <f t="shared" si="49"/>
        <v>-2000000</v>
      </c>
    </row>
    <row r="382" spans="1:8" x14ac:dyDescent="0.2">
      <c r="A382" s="85" t="s">
        <v>381</v>
      </c>
      <c r="B382" s="85" t="s">
        <v>288</v>
      </c>
      <c r="C382" s="8" t="s">
        <v>89</v>
      </c>
      <c r="D382" s="13">
        <v>2000000</v>
      </c>
      <c r="E382" s="17">
        <v>0</v>
      </c>
      <c r="F382" s="106">
        <f t="shared" ref="F382" si="50">+E382-D382</f>
        <v>-2000000</v>
      </c>
    </row>
    <row r="383" spans="1:8" x14ac:dyDescent="0.2">
      <c r="A383" s="84" t="s">
        <v>382</v>
      </c>
      <c r="B383" s="78"/>
      <c r="C383" s="6" t="s">
        <v>120</v>
      </c>
      <c r="D383" s="12">
        <v>6040000</v>
      </c>
      <c r="E383" s="53">
        <f>+E384</f>
        <v>6040000</v>
      </c>
      <c r="F383" s="53">
        <f>+F384</f>
        <v>0</v>
      </c>
    </row>
    <row r="384" spans="1:8" x14ac:dyDescent="0.2">
      <c r="A384" s="84" t="s">
        <v>382</v>
      </c>
      <c r="B384" s="84" t="s">
        <v>243</v>
      </c>
      <c r="C384" s="6" t="s">
        <v>27</v>
      </c>
      <c r="D384" s="12">
        <v>6040000</v>
      </c>
      <c r="E384" s="53">
        <f>+E385</f>
        <v>6040000</v>
      </c>
      <c r="F384" s="53">
        <f>+F385</f>
        <v>0</v>
      </c>
    </row>
    <row r="385" spans="1:6" x14ac:dyDescent="0.2">
      <c r="A385" s="85" t="s">
        <v>382</v>
      </c>
      <c r="B385" s="80" t="s">
        <v>244</v>
      </c>
      <c r="C385" s="41" t="s">
        <v>28</v>
      </c>
      <c r="D385" s="43">
        <v>6040000</v>
      </c>
      <c r="E385" s="54">
        <f>SUM(E386:E387)</f>
        <v>6040000</v>
      </c>
      <c r="F385" s="54">
        <f>SUM(F386:F387)</f>
        <v>0</v>
      </c>
    </row>
    <row r="386" spans="1:6" x14ac:dyDescent="0.2">
      <c r="A386" s="85" t="s">
        <v>382</v>
      </c>
      <c r="B386" s="85" t="s">
        <v>253</v>
      </c>
      <c r="C386" s="8" t="s">
        <v>37</v>
      </c>
      <c r="D386" s="13">
        <v>5950000</v>
      </c>
      <c r="E386" s="55">
        <v>5950000</v>
      </c>
      <c r="F386" s="106">
        <f t="shared" ref="F386:F387" si="51">+E386-D386</f>
        <v>0</v>
      </c>
    </row>
    <row r="387" spans="1:6" x14ac:dyDescent="0.2">
      <c r="A387" s="85" t="s">
        <v>382</v>
      </c>
      <c r="B387" s="85" t="s">
        <v>308</v>
      </c>
      <c r="C387" s="8" t="s">
        <v>116</v>
      </c>
      <c r="D387" s="20">
        <v>90000</v>
      </c>
      <c r="E387" s="55">
        <v>90000</v>
      </c>
      <c r="F387" s="106">
        <f t="shared" si="51"/>
        <v>0</v>
      </c>
    </row>
    <row r="388" spans="1:6" ht="17.25" customHeight="1" x14ac:dyDescent="0.2">
      <c r="A388" s="86" t="s">
        <v>383</v>
      </c>
      <c r="B388" s="76"/>
      <c r="C388" s="36" t="s">
        <v>121</v>
      </c>
      <c r="D388" s="37">
        <v>60950000</v>
      </c>
      <c r="E388" s="37">
        <f>+E389+E397+E405+E409+E413+E417</f>
        <v>60950000</v>
      </c>
      <c r="F388" s="57">
        <f>+F389+F397+F405+F409+F413+F417</f>
        <v>0</v>
      </c>
    </row>
    <row r="389" spans="1:6" x14ac:dyDescent="0.2">
      <c r="A389" s="84" t="s">
        <v>384</v>
      </c>
      <c r="B389" s="78"/>
      <c r="C389" s="6" t="s">
        <v>122</v>
      </c>
      <c r="D389" s="12">
        <v>4250000</v>
      </c>
      <c r="E389" s="12">
        <f>+E390</f>
        <v>4250000</v>
      </c>
      <c r="F389" s="53">
        <f>+F390</f>
        <v>0</v>
      </c>
    </row>
    <row r="390" spans="1:6" x14ac:dyDescent="0.2">
      <c r="A390" s="84" t="s">
        <v>384</v>
      </c>
      <c r="B390" s="84" t="s">
        <v>243</v>
      </c>
      <c r="C390" s="6" t="s">
        <v>27</v>
      </c>
      <c r="D390" s="12">
        <v>4250000</v>
      </c>
      <c r="E390" s="12">
        <f>+E391+E394</f>
        <v>4250000</v>
      </c>
      <c r="F390" s="53">
        <f>+F391+F394</f>
        <v>0</v>
      </c>
    </row>
    <row r="391" spans="1:6" x14ac:dyDescent="0.2">
      <c r="A391" s="85" t="s">
        <v>384</v>
      </c>
      <c r="B391" s="80" t="s">
        <v>244</v>
      </c>
      <c r="C391" s="41" t="s">
        <v>28</v>
      </c>
      <c r="D391" s="43">
        <v>1150000</v>
      </c>
      <c r="E391" s="43">
        <f>SUM(E392:E393)</f>
        <v>1150000</v>
      </c>
      <c r="F391" s="54">
        <f>SUM(F392:F393)</f>
        <v>0</v>
      </c>
    </row>
    <row r="392" spans="1:6" x14ac:dyDescent="0.2">
      <c r="A392" s="85" t="s">
        <v>384</v>
      </c>
      <c r="B392" s="85" t="s">
        <v>250</v>
      </c>
      <c r="C392" s="8" t="s">
        <v>34</v>
      </c>
      <c r="D392" s="13">
        <v>1000000</v>
      </c>
      <c r="E392" s="13">
        <v>1000000</v>
      </c>
      <c r="F392" s="106">
        <f t="shared" ref="F392:F393" si="52">+E392-D392</f>
        <v>0</v>
      </c>
    </row>
    <row r="393" spans="1:6" x14ac:dyDescent="0.2">
      <c r="A393" s="85" t="s">
        <v>384</v>
      </c>
      <c r="B393" s="85" t="s">
        <v>252</v>
      </c>
      <c r="C393" s="8" t="s">
        <v>36</v>
      </c>
      <c r="D393" s="16">
        <v>150000</v>
      </c>
      <c r="E393" s="16">
        <v>150000</v>
      </c>
      <c r="F393" s="106">
        <f t="shared" si="52"/>
        <v>0</v>
      </c>
    </row>
    <row r="394" spans="1:6" x14ac:dyDescent="0.2">
      <c r="A394" s="85" t="s">
        <v>384</v>
      </c>
      <c r="B394" s="80" t="s">
        <v>261</v>
      </c>
      <c r="C394" s="41" t="s">
        <v>45</v>
      </c>
      <c r="D394" s="43">
        <v>3100000</v>
      </c>
      <c r="E394" s="43">
        <f>SUM(E395:E396)</f>
        <v>3100000</v>
      </c>
      <c r="F394" s="54">
        <f>SUM(F395:F396)</f>
        <v>0</v>
      </c>
    </row>
    <row r="395" spans="1:6" x14ac:dyDescent="0.2">
      <c r="A395" s="85" t="s">
        <v>384</v>
      </c>
      <c r="B395" s="85" t="s">
        <v>283</v>
      </c>
      <c r="C395" s="8" t="s">
        <v>78</v>
      </c>
      <c r="D395" s="13">
        <v>2600000</v>
      </c>
      <c r="E395" s="13">
        <v>2600000</v>
      </c>
      <c r="F395" s="106">
        <f t="shared" ref="F395:F396" si="53">+E395-D395</f>
        <v>0</v>
      </c>
    </row>
    <row r="396" spans="1:6" x14ac:dyDescent="0.2">
      <c r="A396" s="85" t="s">
        <v>384</v>
      </c>
      <c r="B396" s="85" t="s">
        <v>262</v>
      </c>
      <c r="C396" s="8" t="s">
        <v>46</v>
      </c>
      <c r="D396" s="16">
        <v>500000</v>
      </c>
      <c r="E396" s="16">
        <v>500000</v>
      </c>
      <c r="F396" s="106">
        <f t="shared" si="53"/>
        <v>0</v>
      </c>
    </row>
    <row r="397" spans="1:6" ht="22.5" x14ac:dyDescent="0.2">
      <c r="A397" s="84" t="s">
        <v>385</v>
      </c>
      <c r="B397" s="78"/>
      <c r="C397" s="14" t="s">
        <v>188</v>
      </c>
      <c r="D397" s="12">
        <v>3000000</v>
      </c>
      <c r="E397" s="12">
        <f>+E398</f>
        <v>3000000</v>
      </c>
      <c r="F397" s="53">
        <f>+F398</f>
        <v>0</v>
      </c>
    </row>
    <row r="398" spans="1:6" x14ac:dyDescent="0.2">
      <c r="A398" s="84" t="s">
        <v>385</v>
      </c>
      <c r="B398" s="84" t="s">
        <v>243</v>
      </c>
      <c r="C398" s="59" t="s">
        <v>203</v>
      </c>
      <c r="D398" s="12">
        <v>3000000</v>
      </c>
      <c r="E398" s="12">
        <f>+E399+E402</f>
        <v>3000000</v>
      </c>
      <c r="F398" s="53">
        <f>+F399+F402</f>
        <v>0</v>
      </c>
    </row>
    <row r="399" spans="1:6" x14ac:dyDescent="0.2">
      <c r="A399" s="85" t="s">
        <v>385</v>
      </c>
      <c r="B399" s="80" t="s">
        <v>244</v>
      </c>
      <c r="C399" s="41" t="s">
        <v>28</v>
      </c>
      <c r="D399" s="43">
        <v>1250000</v>
      </c>
      <c r="E399" s="43">
        <f>SUM(E400:E401)</f>
        <v>1250000</v>
      </c>
      <c r="F399" s="54">
        <f>SUM(F400:F401)</f>
        <v>0</v>
      </c>
    </row>
    <row r="400" spans="1:6" x14ac:dyDescent="0.2">
      <c r="A400" s="85" t="s">
        <v>385</v>
      </c>
      <c r="B400" s="85" t="s">
        <v>247</v>
      </c>
      <c r="C400" s="8" t="s">
        <v>31</v>
      </c>
      <c r="D400" s="16">
        <v>250000</v>
      </c>
      <c r="E400" s="16">
        <v>250000</v>
      </c>
      <c r="F400" s="106">
        <f t="shared" ref="F400:F401" si="54">+E400-D400</f>
        <v>0</v>
      </c>
    </row>
    <row r="401" spans="1:6" x14ac:dyDescent="0.2">
      <c r="A401" s="85" t="s">
        <v>385</v>
      </c>
      <c r="B401" s="85" t="s">
        <v>251</v>
      </c>
      <c r="C401" s="8" t="s">
        <v>35</v>
      </c>
      <c r="D401" s="13">
        <v>1000000</v>
      </c>
      <c r="E401" s="13">
        <v>1000000</v>
      </c>
      <c r="F401" s="106">
        <f t="shared" si="54"/>
        <v>0</v>
      </c>
    </row>
    <row r="402" spans="1:6" x14ac:dyDescent="0.2">
      <c r="A402" s="85" t="s">
        <v>385</v>
      </c>
      <c r="B402" s="80" t="s">
        <v>254</v>
      </c>
      <c r="C402" s="41" t="s">
        <v>38</v>
      </c>
      <c r="D402" s="43">
        <v>1750000</v>
      </c>
      <c r="E402" s="43">
        <f>SUM(E403:E404)</f>
        <v>1750000</v>
      </c>
      <c r="F402" s="54">
        <f>SUM(F403:F404)</f>
        <v>0</v>
      </c>
    </row>
    <row r="403" spans="1:6" x14ac:dyDescent="0.2">
      <c r="A403" s="85" t="s">
        <v>385</v>
      </c>
      <c r="B403" s="85" t="s">
        <v>281</v>
      </c>
      <c r="C403" s="8" t="s">
        <v>70</v>
      </c>
      <c r="D403" s="13">
        <v>1000000</v>
      </c>
      <c r="E403" s="13">
        <v>1000000</v>
      </c>
      <c r="F403" s="106">
        <f t="shared" ref="F403:F404" si="55">+E403-D403</f>
        <v>0</v>
      </c>
    </row>
    <row r="404" spans="1:6" x14ac:dyDescent="0.2">
      <c r="A404" s="85" t="s">
        <v>385</v>
      </c>
      <c r="B404" s="85" t="s">
        <v>272</v>
      </c>
      <c r="C404" s="8" t="s">
        <v>56</v>
      </c>
      <c r="D404" s="16">
        <v>750000</v>
      </c>
      <c r="E404" s="16">
        <v>750000</v>
      </c>
      <c r="F404" s="106">
        <f t="shared" si="55"/>
        <v>0</v>
      </c>
    </row>
    <row r="405" spans="1:6" ht="22.5" x14ac:dyDescent="0.2">
      <c r="A405" s="84" t="s">
        <v>386</v>
      </c>
      <c r="B405" s="78"/>
      <c r="C405" s="14" t="s">
        <v>187</v>
      </c>
      <c r="D405" s="15">
        <v>17500000</v>
      </c>
      <c r="E405" s="53">
        <f t="shared" ref="E405:F407" si="56">+E406</f>
        <v>17500000</v>
      </c>
      <c r="F405" s="53">
        <f t="shared" si="56"/>
        <v>0</v>
      </c>
    </row>
    <row r="406" spans="1:6" x14ac:dyDescent="0.2">
      <c r="A406" s="84" t="s">
        <v>386</v>
      </c>
      <c r="B406" s="84" t="s">
        <v>243</v>
      </c>
      <c r="C406" s="6" t="s">
        <v>27</v>
      </c>
      <c r="D406" s="15">
        <v>17500000</v>
      </c>
      <c r="E406" s="53">
        <f t="shared" si="56"/>
        <v>17500000</v>
      </c>
      <c r="F406" s="53">
        <f t="shared" si="56"/>
        <v>0</v>
      </c>
    </row>
    <row r="407" spans="1:6" x14ac:dyDescent="0.2">
      <c r="A407" s="85" t="s">
        <v>386</v>
      </c>
      <c r="B407" s="80" t="s">
        <v>244</v>
      </c>
      <c r="C407" s="41" t="s">
        <v>28</v>
      </c>
      <c r="D407" s="42">
        <v>17500000</v>
      </c>
      <c r="E407" s="54">
        <f t="shared" si="56"/>
        <v>17500000</v>
      </c>
      <c r="F407" s="54">
        <f t="shared" si="56"/>
        <v>0</v>
      </c>
    </row>
    <row r="408" spans="1:6" x14ac:dyDescent="0.2">
      <c r="A408" s="85" t="s">
        <v>386</v>
      </c>
      <c r="B408" s="85" t="s">
        <v>253</v>
      </c>
      <c r="C408" s="8" t="s">
        <v>37</v>
      </c>
      <c r="D408" s="9">
        <v>17500000</v>
      </c>
      <c r="E408" s="55">
        <v>17500000</v>
      </c>
      <c r="F408" s="106">
        <f t="shared" ref="F408" si="57">+E408-D408</f>
        <v>0</v>
      </c>
    </row>
    <row r="409" spans="1:6" x14ac:dyDescent="0.2">
      <c r="A409" s="84" t="s">
        <v>387</v>
      </c>
      <c r="B409" s="78"/>
      <c r="C409" s="6" t="s">
        <v>123</v>
      </c>
      <c r="D409" s="12">
        <v>5700000</v>
      </c>
      <c r="E409" s="12">
        <f t="shared" ref="E409:F411" si="58">+E410</f>
        <v>5700000</v>
      </c>
      <c r="F409" s="53">
        <f t="shared" si="58"/>
        <v>0</v>
      </c>
    </row>
    <row r="410" spans="1:6" x14ac:dyDescent="0.2">
      <c r="A410" s="84" t="s">
        <v>387</v>
      </c>
      <c r="B410" s="84" t="s">
        <v>243</v>
      </c>
      <c r="C410" s="6" t="s">
        <v>27</v>
      </c>
      <c r="D410" s="12">
        <v>5700000</v>
      </c>
      <c r="E410" s="12">
        <f t="shared" si="58"/>
        <v>5700000</v>
      </c>
      <c r="F410" s="53">
        <f t="shared" si="58"/>
        <v>0</v>
      </c>
    </row>
    <row r="411" spans="1:6" x14ac:dyDescent="0.2">
      <c r="A411" s="85" t="s">
        <v>387</v>
      </c>
      <c r="B411" s="80" t="s">
        <v>254</v>
      </c>
      <c r="C411" s="41" t="s">
        <v>38</v>
      </c>
      <c r="D411" s="43">
        <v>5700000</v>
      </c>
      <c r="E411" s="43">
        <f t="shared" si="58"/>
        <v>5700000</v>
      </c>
      <c r="F411" s="54">
        <f t="shared" si="58"/>
        <v>0</v>
      </c>
    </row>
    <row r="412" spans="1:6" x14ac:dyDescent="0.2">
      <c r="A412" s="85" t="s">
        <v>387</v>
      </c>
      <c r="B412" s="85" t="s">
        <v>272</v>
      </c>
      <c r="C412" s="8" t="s">
        <v>56</v>
      </c>
      <c r="D412" s="13">
        <v>5700000</v>
      </c>
      <c r="E412" s="13">
        <v>5700000</v>
      </c>
      <c r="F412" s="106">
        <f t="shared" ref="F412" si="59">+E412-D412</f>
        <v>0</v>
      </c>
    </row>
    <row r="413" spans="1:6" x14ac:dyDescent="0.2">
      <c r="A413" s="84" t="s">
        <v>388</v>
      </c>
      <c r="B413" s="78"/>
      <c r="C413" s="6" t="s">
        <v>124</v>
      </c>
      <c r="D413" s="15">
        <v>13000000</v>
      </c>
      <c r="E413" s="15">
        <f t="shared" ref="E413:F415" si="60">+E414</f>
        <v>13000000</v>
      </c>
      <c r="F413" s="53">
        <f t="shared" si="60"/>
        <v>0</v>
      </c>
    </row>
    <row r="414" spans="1:6" x14ac:dyDescent="0.2">
      <c r="A414" s="84" t="s">
        <v>388</v>
      </c>
      <c r="B414" s="84" t="s">
        <v>243</v>
      </c>
      <c r="C414" s="6" t="s">
        <v>27</v>
      </c>
      <c r="D414" s="15">
        <v>13000000</v>
      </c>
      <c r="E414" s="15">
        <f t="shared" si="60"/>
        <v>13000000</v>
      </c>
      <c r="F414" s="53">
        <f t="shared" si="60"/>
        <v>0</v>
      </c>
    </row>
    <row r="415" spans="1:6" x14ac:dyDescent="0.2">
      <c r="A415" s="85" t="s">
        <v>388</v>
      </c>
      <c r="B415" s="80" t="s">
        <v>287</v>
      </c>
      <c r="C415" s="41" t="s">
        <v>88</v>
      </c>
      <c r="D415" s="42">
        <v>13000000</v>
      </c>
      <c r="E415" s="42">
        <f t="shared" si="60"/>
        <v>13000000</v>
      </c>
      <c r="F415" s="54">
        <f t="shared" si="60"/>
        <v>0</v>
      </c>
    </row>
    <row r="416" spans="1:6" x14ac:dyDescent="0.2">
      <c r="A416" s="85" t="s">
        <v>388</v>
      </c>
      <c r="B416" s="85" t="s">
        <v>288</v>
      </c>
      <c r="C416" s="8" t="s">
        <v>89</v>
      </c>
      <c r="D416" s="9">
        <v>13000000</v>
      </c>
      <c r="E416" s="9">
        <v>13000000</v>
      </c>
      <c r="F416" s="106">
        <f t="shared" ref="F416" si="61">+E416-D416</f>
        <v>0</v>
      </c>
    </row>
    <row r="417" spans="1:6" x14ac:dyDescent="0.2">
      <c r="A417" s="84" t="s">
        <v>389</v>
      </c>
      <c r="B417" s="78"/>
      <c r="C417" s="6" t="s">
        <v>125</v>
      </c>
      <c r="D417" s="15">
        <v>17500000</v>
      </c>
      <c r="E417" s="53">
        <f t="shared" ref="E417:F419" si="62">+E418</f>
        <v>17500000</v>
      </c>
      <c r="F417" s="53">
        <f t="shared" si="62"/>
        <v>0</v>
      </c>
    </row>
    <row r="418" spans="1:6" x14ac:dyDescent="0.2">
      <c r="A418" s="84" t="s">
        <v>389</v>
      </c>
      <c r="B418" s="84" t="s">
        <v>243</v>
      </c>
      <c r="C418" s="6" t="s">
        <v>27</v>
      </c>
      <c r="D418" s="15">
        <v>17500000</v>
      </c>
      <c r="E418" s="53">
        <f t="shared" si="62"/>
        <v>17500000</v>
      </c>
      <c r="F418" s="53">
        <f t="shared" si="62"/>
        <v>0</v>
      </c>
    </row>
    <row r="419" spans="1:6" x14ac:dyDescent="0.2">
      <c r="A419" s="85" t="s">
        <v>389</v>
      </c>
      <c r="B419" s="80" t="s">
        <v>244</v>
      </c>
      <c r="C419" s="41" t="s">
        <v>28</v>
      </c>
      <c r="D419" s="42">
        <v>17500000</v>
      </c>
      <c r="E419" s="54">
        <f t="shared" si="62"/>
        <v>17500000</v>
      </c>
      <c r="F419" s="54">
        <f t="shared" si="62"/>
        <v>0</v>
      </c>
    </row>
    <row r="420" spans="1:6" x14ac:dyDescent="0.2">
      <c r="A420" s="85" t="s">
        <v>389</v>
      </c>
      <c r="B420" s="85" t="s">
        <v>253</v>
      </c>
      <c r="C420" s="27" t="s">
        <v>202</v>
      </c>
      <c r="D420" s="9">
        <v>17500000</v>
      </c>
      <c r="E420" s="92">
        <v>17500000</v>
      </c>
      <c r="F420" s="106">
        <f t="shared" ref="F420" si="63">+E420-D420</f>
        <v>0</v>
      </c>
    </row>
    <row r="421" spans="1:6" ht="16.5" customHeight="1" x14ac:dyDescent="0.2">
      <c r="A421" s="86" t="s">
        <v>390</v>
      </c>
      <c r="B421" s="76"/>
      <c r="C421" s="36" t="s">
        <v>126</v>
      </c>
      <c r="D421" s="37">
        <v>12117000</v>
      </c>
      <c r="E421" s="37">
        <f>+E422+E428</f>
        <v>12117000</v>
      </c>
      <c r="F421" s="57">
        <f>+F422+F428</f>
        <v>0</v>
      </c>
    </row>
    <row r="422" spans="1:6" x14ac:dyDescent="0.2">
      <c r="A422" s="84" t="s">
        <v>391</v>
      </c>
      <c r="B422" s="78"/>
      <c r="C422" s="6" t="s">
        <v>127</v>
      </c>
      <c r="D422" s="12">
        <v>2117000</v>
      </c>
      <c r="E422" s="12">
        <f>+E423</f>
        <v>2117000</v>
      </c>
      <c r="F422" s="53">
        <f>+F423</f>
        <v>0</v>
      </c>
    </row>
    <row r="423" spans="1:6" x14ac:dyDescent="0.2">
      <c r="A423" s="84" t="s">
        <v>391</v>
      </c>
      <c r="B423" s="84" t="s">
        <v>243</v>
      </c>
      <c r="C423" s="6" t="s">
        <v>27</v>
      </c>
      <c r="D423" s="12">
        <v>2117000</v>
      </c>
      <c r="E423" s="12">
        <f>+E424+E426</f>
        <v>2117000</v>
      </c>
      <c r="F423" s="53">
        <f>+F424+F426</f>
        <v>0</v>
      </c>
    </row>
    <row r="424" spans="1:6" x14ac:dyDescent="0.2">
      <c r="A424" s="85" t="s">
        <v>391</v>
      </c>
      <c r="B424" s="80" t="s">
        <v>244</v>
      </c>
      <c r="C424" s="41" t="s">
        <v>28</v>
      </c>
      <c r="D424" s="43">
        <v>1617000</v>
      </c>
      <c r="E424" s="43">
        <f>+E425</f>
        <v>1617000</v>
      </c>
      <c r="F424" s="54">
        <f>+F425</f>
        <v>0</v>
      </c>
    </row>
    <row r="425" spans="1:6" x14ac:dyDescent="0.2">
      <c r="A425" s="85" t="s">
        <v>391</v>
      </c>
      <c r="B425" s="85" t="s">
        <v>250</v>
      </c>
      <c r="C425" s="8" t="s">
        <v>34</v>
      </c>
      <c r="D425" s="13">
        <v>1617000</v>
      </c>
      <c r="E425" s="13">
        <v>1617000</v>
      </c>
      <c r="F425" s="106">
        <f t="shared" ref="F425" si="64">+E425-D425</f>
        <v>0</v>
      </c>
    </row>
    <row r="426" spans="1:6" x14ac:dyDescent="0.2">
      <c r="A426" s="85" t="s">
        <v>391</v>
      </c>
      <c r="B426" s="80" t="s">
        <v>261</v>
      </c>
      <c r="C426" s="41" t="s">
        <v>45</v>
      </c>
      <c r="D426" s="44">
        <v>500000</v>
      </c>
      <c r="E426" s="44">
        <f>+E427</f>
        <v>500000</v>
      </c>
      <c r="F426" s="54">
        <f>+F427</f>
        <v>0</v>
      </c>
    </row>
    <row r="427" spans="1:6" x14ac:dyDescent="0.2">
      <c r="A427" s="85" t="s">
        <v>391</v>
      </c>
      <c r="B427" s="85" t="s">
        <v>262</v>
      </c>
      <c r="C427" s="8" t="s">
        <v>46</v>
      </c>
      <c r="D427" s="16">
        <v>500000</v>
      </c>
      <c r="E427" s="16">
        <v>500000</v>
      </c>
      <c r="F427" s="106">
        <f t="shared" ref="F427" si="65">+E427-D427</f>
        <v>0</v>
      </c>
    </row>
    <row r="428" spans="1:6" x14ac:dyDescent="0.2">
      <c r="A428" s="84" t="s">
        <v>392</v>
      </c>
      <c r="B428" s="78"/>
      <c r="C428" s="6" t="s">
        <v>128</v>
      </c>
      <c r="D428" s="15">
        <v>10000000</v>
      </c>
      <c r="E428" s="15">
        <f>+E429</f>
        <v>10000000</v>
      </c>
      <c r="F428" s="53">
        <f>+F429</f>
        <v>0</v>
      </c>
    </row>
    <row r="429" spans="1:6" x14ac:dyDescent="0.2">
      <c r="A429" s="84" t="s">
        <v>392</v>
      </c>
      <c r="B429" s="84" t="s">
        <v>243</v>
      </c>
      <c r="C429" s="6" t="s">
        <v>27</v>
      </c>
      <c r="D429" s="15">
        <v>10000000</v>
      </c>
      <c r="E429" s="15">
        <f>+E430</f>
        <v>10000000</v>
      </c>
      <c r="F429" s="53">
        <f>+F430</f>
        <v>0</v>
      </c>
    </row>
    <row r="430" spans="1:6" x14ac:dyDescent="0.2">
      <c r="A430" s="85" t="s">
        <v>392</v>
      </c>
      <c r="B430" s="80" t="s">
        <v>244</v>
      </c>
      <c r="C430" s="41" t="s">
        <v>28</v>
      </c>
      <c r="D430" s="42">
        <v>10000000</v>
      </c>
      <c r="E430" s="42">
        <f>SUM(E431:E436)</f>
        <v>10000000</v>
      </c>
      <c r="F430" s="54">
        <f>SUM(F431:F436)</f>
        <v>0</v>
      </c>
    </row>
    <row r="431" spans="1:6" x14ac:dyDescent="0.2">
      <c r="A431" s="85" t="s">
        <v>392</v>
      </c>
      <c r="B431" s="85" t="s">
        <v>245</v>
      </c>
      <c r="C431" s="8" t="s">
        <v>29</v>
      </c>
      <c r="D431" s="16">
        <v>252000</v>
      </c>
      <c r="E431" s="16">
        <v>252000</v>
      </c>
      <c r="F431" s="106">
        <f t="shared" ref="F431:F436" si="66">+E431-D431</f>
        <v>0</v>
      </c>
    </row>
    <row r="432" spans="1:6" x14ac:dyDescent="0.2">
      <c r="A432" s="85" t="s">
        <v>392</v>
      </c>
      <c r="B432" s="85" t="s">
        <v>249</v>
      </c>
      <c r="C432" s="8" t="s">
        <v>33</v>
      </c>
      <c r="D432" s="16">
        <v>473000</v>
      </c>
      <c r="E432" s="16">
        <v>473000</v>
      </c>
      <c r="F432" s="106">
        <f t="shared" si="66"/>
        <v>0</v>
      </c>
    </row>
    <row r="433" spans="1:6" x14ac:dyDescent="0.2">
      <c r="A433" s="85" t="s">
        <v>392</v>
      </c>
      <c r="B433" s="85" t="s">
        <v>250</v>
      </c>
      <c r="C433" s="8" t="s">
        <v>34</v>
      </c>
      <c r="D433" s="13">
        <v>1275000</v>
      </c>
      <c r="E433" s="13">
        <v>1275000</v>
      </c>
      <c r="F433" s="106">
        <f t="shared" si="66"/>
        <v>0</v>
      </c>
    </row>
    <row r="434" spans="1:6" x14ac:dyDescent="0.2">
      <c r="A434" s="85" t="s">
        <v>392</v>
      </c>
      <c r="B434" s="85" t="s">
        <v>252</v>
      </c>
      <c r="C434" s="8" t="s">
        <v>36</v>
      </c>
      <c r="D434" s="16">
        <v>600000</v>
      </c>
      <c r="E434" s="16">
        <v>600000</v>
      </c>
      <c r="F434" s="106">
        <f t="shared" si="66"/>
        <v>0</v>
      </c>
    </row>
    <row r="435" spans="1:6" x14ac:dyDescent="0.2">
      <c r="A435" s="85" t="s">
        <v>392</v>
      </c>
      <c r="B435" s="85" t="s">
        <v>253</v>
      </c>
      <c r="C435" s="8" t="s">
        <v>37</v>
      </c>
      <c r="D435" s="13">
        <v>3500000</v>
      </c>
      <c r="E435" s="13">
        <v>3500000</v>
      </c>
      <c r="F435" s="106">
        <f t="shared" si="66"/>
        <v>0</v>
      </c>
    </row>
    <row r="436" spans="1:6" x14ac:dyDescent="0.2">
      <c r="A436" s="85" t="s">
        <v>392</v>
      </c>
      <c r="B436" s="85" t="s">
        <v>308</v>
      </c>
      <c r="C436" s="8" t="s">
        <v>116</v>
      </c>
      <c r="D436" s="13">
        <v>3900000</v>
      </c>
      <c r="E436" s="13">
        <v>3900000</v>
      </c>
      <c r="F436" s="106">
        <f t="shared" si="66"/>
        <v>0</v>
      </c>
    </row>
    <row r="437" spans="1:6" ht="17.25" customHeight="1" x14ac:dyDescent="0.2">
      <c r="A437" s="86" t="s">
        <v>393</v>
      </c>
      <c r="B437" s="76"/>
      <c r="C437" s="36" t="s">
        <v>129</v>
      </c>
      <c r="D437" s="37">
        <v>28965000</v>
      </c>
      <c r="E437" s="37">
        <f>+E438+E444+E450+E456+E466</f>
        <v>27705000</v>
      </c>
      <c r="F437" s="57">
        <f>+F438+F444+F450+F456+F466</f>
        <v>-1260000</v>
      </c>
    </row>
    <row r="438" spans="1:6" x14ac:dyDescent="0.2">
      <c r="A438" s="84" t="s">
        <v>394</v>
      </c>
      <c r="B438" s="78"/>
      <c r="C438" s="6" t="s">
        <v>130</v>
      </c>
      <c r="D438" s="12">
        <v>1025000</v>
      </c>
      <c r="E438" s="12">
        <f>+E439</f>
        <v>1025000</v>
      </c>
      <c r="F438" s="53">
        <f>+F439</f>
        <v>0</v>
      </c>
    </row>
    <row r="439" spans="1:6" x14ac:dyDescent="0.2">
      <c r="A439" s="84" t="s">
        <v>394</v>
      </c>
      <c r="B439" s="84" t="s">
        <v>243</v>
      </c>
      <c r="C439" s="6" t="s">
        <v>27</v>
      </c>
      <c r="D439" s="12">
        <v>1025000</v>
      </c>
      <c r="E439" s="12">
        <f>+E440+E442</f>
        <v>1025000</v>
      </c>
      <c r="F439" s="53">
        <f>+F440+F442</f>
        <v>0</v>
      </c>
    </row>
    <row r="440" spans="1:6" x14ac:dyDescent="0.2">
      <c r="A440" s="85" t="s">
        <v>394</v>
      </c>
      <c r="B440" s="80" t="s">
        <v>244</v>
      </c>
      <c r="C440" s="41" t="s">
        <v>28</v>
      </c>
      <c r="D440" s="44">
        <v>625000</v>
      </c>
      <c r="E440" s="44">
        <f>+E441</f>
        <v>625000</v>
      </c>
      <c r="F440" s="54">
        <f>+F441</f>
        <v>0</v>
      </c>
    </row>
    <row r="441" spans="1:6" x14ac:dyDescent="0.2">
      <c r="A441" s="85" t="s">
        <v>394</v>
      </c>
      <c r="B441" s="85" t="s">
        <v>250</v>
      </c>
      <c r="C441" s="8" t="s">
        <v>34</v>
      </c>
      <c r="D441" s="16">
        <v>625000</v>
      </c>
      <c r="E441" s="16">
        <v>625000</v>
      </c>
      <c r="F441" s="106">
        <f t="shared" ref="F441" si="67">+E441-D441</f>
        <v>0</v>
      </c>
    </row>
    <row r="442" spans="1:6" x14ac:dyDescent="0.2">
      <c r="A442" s="85" t="s">
        <v>394</v>
      </c>
      <c r="B442" s="80" t="s">
        <v>254</v>
      </c>
      <c r="C442" s="41" t="s">
        <v>38</v>
      </c>
      <c r="D442" s="44">
        <v>400000</v>
      </c>
      <c r="E442" s="44">
        <f>+E443</f>
        <v>400000</v>
      </c>
      <c r="F442" s="54">
        <f>+F443</f>
        <v>0</v>
      </c>
    </row>
    <row r="443" spans="1:6" x14ac:dyDescent="0.2">
      <c r="A443" s="85" t="s">
        <v>394</v>
      </c>
      <c r="B443" s="85" t="s">
        <v>281</v>
      </c>
      <c r="C443" s="8" t="s">
        <v>70</v>
      </c>
      <c r="D443" s="16">
        <v>400000</v>
      </c>
      <c r="E443" s="16">
        <v>400000</v>
      </c>
      <c r="F443" s="106">
        <f t="shared" ref="F443" si="68">+E443-D443</f>
        <v>0</v>
      </c>
    </row>
    <row r="444" spans="1:6" x14ac:dyDescent="0.2">
      <c r="A444" s="84" t="s">
        <v>395</v>
      </c>
      <c r="B444" s="78"/>
      <c r="C444" s="6" t="s">
        <v>131</v>
      </c>
      <c r="D444" s="12">
        <v>1260000</v>
      </c>
      <c r="E444" s="18">
        <f>+E445</f>
        <v>0</v>
      </c>
      <c r="F444" s="53">
        <f>+F445</f>
        <v>-1260000</v>
      </c>
    </row>
    <row r="445" spans="1:6" x14ac:dyDescent="0.2">
      <c r="A445" s="84" t="s">
        <v>395</v>
      </c>
      <c r="B445" s="84" t="s">
        <v>243</v>
      </c>
      <c r="C445" s="6" t="s">
        <v>27</v>
      </c>
      <c r="D445" s="12">
        <v>1260000</v>
      </c>
      <c r="E445" s="18">
        <f>+E446+E448</f>
        <v>0</v>
      </c>
      <c r="F445" s="53">
        <f>+F446+F448</f>
        <v>-1260000</v>
      </c>
    </row>
    <row r="446" spans="1:6" x14ac:dyDescent="0.2">
      <c r="A446" s="85" t="s">
        <v>395</v>
      </c>
      <c r="B446" s="80" t="s">
        <v>244</v>
      </c>
      <c r="C446" s="41" t="s">
        <v>28</v>
      </c>
      <c r="D446" s="44">
        <v>860000</v>
      </c>
      <c r="E446" s="45">
        <f>+E447</f>
        <v>0</v>
      </c>
      <c r="F446" s="54">
        <f>+F447</f>
        <v>-860000</v>
      </c>
    </row>
    <row r="447" spans="1:6" x14ac:dyDescent="0.2">
      <c r="A447" s="85" t="s">
        <v>395</v>
      </c>
      <c r="B447" s="85" t="s">
        <v>250</v>
      </c>
      <c r="C447" s="8" t="s">
        <v>34</v>
      </c>
      <c r="D447" s="16">
        <v>860000</v>
      </c>
      <c r="E447" s="17">
        <v>0</v>
      </c>
      <c r="F447" s="106">
        <f t="shared" ref="F447" si="69">+E447-D447</f>
        <v>-860000</v>
      </c>
    </row>
    <row r="448" spans="1:6" x14ac:dyDescent="0.2">
      <c r="A448" s="85" t="s">
        <v>395</v>
      </c>
      <c r="B448" s="80" t="s">
        <v>254</v>
      </c>
      <c r="C448" s="41" t="s">
        <v>38</v>
      </c>
      <c r="D448" s="44">
        <v>400000</v>
      </c>
      <c r="E448" s="45">
        <f>+E449</f>
        <v>0</v>
      </c>
      <c r="F448" s="54">
        <f>+F449</f>
        <v>-400000</v>
      </c>
    </row>
    <row r="449" spans="1:6" x14ac:dyDescent="0.2">
      <c r="A449" s="85" t="s">
        <v>395</v>
      </c>
      <c r="B449" s="85" t="s">
        <v>281</v>
      </c>
      <c r="C449" s="8" t="s">
        <v>70</v>
      </c>
      <c r="D449" s="16">
        <v>400000</v>
      </c>
      <c r="E449" s="17">
        <v>0</v>
      </c>
      <c r="F449" s="106">
        <f t="shared" ref="F449" si="70">+E449-D449</f>
        <v>-400000</v>
      </c>
    </row>
    <row r="450" spans="1:6" x14ac:dyDescent="0.2">
      <c r="A450" s="84" t="s">
        <v>396</v>
      </c>
      <c r="B450" s="78"/>
      <c r="C450" s="6" t="s">
        <v>132</v>
      </c>
      <c r="D450" s="12">
        <v>1980000</v>
      </c>
      <c r="E450" s="12">
        <f>+E451</f>
        <v>1980000</v>
      </c>
      <c r="F450" s="53">
        <f>+F451</f>
        <v>0</v>
      </c>
    </row>
    <row r="451" spans="1:6" x14ac:dyDescent="0.2">
      <c r="A451" s="84" t="s">
        <v>396</v>
      </c>
      <c r="B451" s="84" t="s">
        <v>243</v>
      </c>
      <c r="C451" s="6" t="s">
        <v>27</v>
      </c>
      <c r="D451" s="12">
        <v>1980000</v>
      </c>
      <c r="E451" s="12">
        <f>+E452+E454</f>
        <v>1980000</v>
      </c>
      <c r="F451" s="53">
        <f>+F452+F454</f>
        <v>0</v>
      </c>
    </row>
    <row r="452" spans="1:6" x14ac:dyDescent="0.2">
      <c r="A452" s="85" t="s">
        <v>396</v>
      </c>
      <c r="B452" s="80" t="s">
        <v>244</v>
      </c>
      <c r="C452" s="41" t="s">
        <v>28</v>
      </c>
      <c r="D452" s="43">
        <v>1580000</v>
      </c>
      <c r="E452" s="43">
        <f>+E453</f>
        <v>1580000</v>
      </c>
      <c r="F452" s="54">
        <f>+F453</f>
        <v>0</v>
      </c>
    </row>
    <row r="453" spans="1:6" x14ac:dyDescent="0.2">
      <c r="A453" s="85" t="s">
        <v>396</v>
      </c>
      <c r="B453" s="85" t="s">
        <v>250</v>
      </c>
      <c r="C453" s="8" t="s">
        <v>34</v>
      </c>
      <c r="D453" s="13">
        <v>1580000</v>
      </c>
      <c r="E453" s="13">
        <v>1580000</v>
      </c>
      <c r="F453" s="106">
        <f t="shared" ref="F453" si="71">+E453-D453</f>
        <v>0</v>
      </c>
    </row>
    <row r="454" spans="1:6" x14ac:dyDescent="0.2">
      <c r="A454" s="85" t="s">
        <v>396</v>
      </c>
      <c r="B454" s="80" t="s">
        <v>254</v>
      </c>
      <c r="C454" s="41" t="s">
        <v>38</v>
      </c>
      <c r="D454" s="44">
        <v>400000</v>
      </c>
      <c r="E454" s="44">
        <f>+E455</f>
        <v>400000</v>
      </c>
      <c r="F454" s="54">
        <f>+F455</f>
        <v>0</v>
      </c>
    </row>
    <row r="455" spans="1:6" x14ac:dyDescent="0.2">
      <c r="A455" s="85" t="s">
        <v>396</v>
      </c>
      <c r="B455" s="85" t="s">
        <v>281</v>
      </c>
      <c r="C455" s="8" t="s">
        <v>70</v>
      </c>
      <c r="D455" s="16">
        <v>400000</v>
      </c>
      <c r="E455" s="16">
        <v>400000</v>
      </c>
      <c r="F455" s="106">
        <f t="shared" ref="F455" si="72">+E455-D455</f>
        <v>0</v>
      </c>
    </row>
    <row r="456" spans="1:6" x14ac:dyDescent="0.2">
      <c r="A456" s="84" t="s">
        <v>397</v>
      </c>
      <c r="B456" s="78"/>
      <c r="C456" s="6" t="s">
        <v>133</v>
      </c>
      <c r="D456" s="15">
        <v>14200000</v>
      </c>
      <c r="E456" s="15">
        <f>+E457</f>
        <v>14200000</v>
      </c>
      <c r="F456" s="53">
        <f>+F457</f>
        <v>0</v>
      </c>
    </row>
    <row r="457" spans="1:6" x14ac:dyDescent="0.2">
      <c r="A457" s="84" t="s">
        <v>397</v>
      </c>
      <c r="B457" s="84" t="s">
        <v>243</v>
      </c>
      <c r="C457" s="6" t="s">
        <v>27</v>
      </c>
      <c r="D457" s="15">
        <v>14200000</v>
      </c>
      <c r="E457" s="15">
        <f>+E458+E462+E464</f>
        <v>14200000</v>
      </c>
      <c r="F457" s="53">
        <f>+F458+F462+F464</f>
        <v>0</v>
      </c>
    </row>
    <row r="458" spans="1:6" x14ac:dyDescent="0.2">
      <c r="A458" s="85" t="s">
        <v>397</v>
      </c>
      <c r="B458" s="80" t="s">
        <v>244</v>
      </c>
      <c r="C458" s="41" t="s">
        <v>28</v>
      </c>
      <c r="D458" s="43">
        <v>8450000</v>
      </c>
      <c r="E458" s="43">
        <f>SUM(E459:E461)</f>
        <v>8450000</v>
      </c>
      <c r="F458" s="54">
        <f>SUM(F459:F461)</f>
        <v>0</v>
      </c>
    </row>
    <row r="459" spans="1:6" x14ac:dyDescent="0.2">
      <c r="A459" s="85" t="s">
        <v>397</v>
      </c>
      <c r="B459" s="85" t="s">
        <v>245</v>
      </c>
      <c r="C459" s="8" t="s">
        <v>29</v>
      </c>
      <c r="D459" s="13">
        <v>1650000</v>
      </c>
      <c r="E459" s="13">
        <v>1650000</v>
      </c>
      <c r="F459" s="106">
        <f t="shared" ref="F459:F461" si="73">+E459-D459</f>
        <v>0</v>
      </c>
    </row>
    <row r="460" spans="1:6" x14ac:dyDescent="0.2">
      <c r="A460" s="85" t="s">
        <v>397</v>
      </c>
      <c r="B460" s="85" t="s">
        <v>249</v>
      </c>
      <c r="C460" s="8" t="s">
        <v>33</v>
      </c>
      <c r="D460" s="13">
        <v>2000000</v>
      </c>
      <c r="E460" s="13">
        <v>2000000</v>
      </c>
      <c r="F460" s="106">
        <f t="shared" si="73"/>
        <v>0</v>
      </c>
    </row>
    <row r="461" spans="1:6" x14ac:dyDescent="0.2">
      <c r="A461" s="85" t="s">
        <v>397</v>
      </c>
      <c r="B461" s="85" t="s">
        <v>250</v>
      </c>
      <c r="C461" s="8" t="s">
        <v>34</v>
      </c>
      <c r="D461" s="13">
        <v>4800000</v>
      </c>
      <c r="E461" s="13">
        <v>4800000</v>
      </c>
      <c r="F461" s="106">
        <f t="shared" si="73"/>
        <v>0</v>
      </c>
    </row>
    <row r="462" spans="1:6" x14ac:dyDescent="0.2">
      <c r="A462" s="85" t="s">
        <v>397</v>
      </c>
      <c r="B462" s="80" t="s">
        <v>257</v>
      </c>
      <c r="C462" s="41" t="s">
        <v>41</v>
      </c>
      <c r="D462" s="43">
        <v>1000000</v>
      </c>
      <c r="E462" s="43">
        <f>+E463</f>
        <v>1000000</v>
      </c>
      <c r="F462" s="54">
        <f>+F463</f>
        <v>0</v>
      </c>
    </row>
    <row r="463" spans="1:6" x14ac:dyDescent="0.2">
      <c r="A463" s="85" t="s">
        <v>397</v>
      </c>
      <c r="B463" s="85" t="s">
        <v>258</v>
      </c>
      <c r="C463" s="8" t="s">
        <v>42</v>
      </c>
      <c r="D463" s="13">
        <v>1000000</v>
      </c>
      <c r="E463" s="13">
        <v>1000000</v>
      </c>
      <c r="F463" s="106">
        <f t="shared" ref="F463" si="74">+E463-D463</f>
        <v>0</v>
      </c>
    </row>
    <row r="464" spans="1:6" x14ac:dyDescent="0.2">
      <c r="A464" s="85" t="s">
        <v>397</v>
      </c>
      <c r="B464" s="80" t="s">
        <v>287</v>
      </c>
      <c r="C464" s="41" t="s">
        <v>88</v>
      </c>
      <c r="D464" s="43">
        <v>4750000</v>
      </c>
      <c r="E464" s="43">
        <f>+E465</f>
        <v>4750000</v>
      </c>
      <c r="F464" s="54">
        <f>+F465</f>
        <v>0</v>
      </c>
    </row>
    <row r="465" spans="1:6" x14ac:dyDescent="0.2">
      <c r="A465" s="85" t="s">
        <v>397</v>
      </c>
      <c r="B465" s="85" t="s">
        <v>288</v>
      </c>
      <c r="C465" s="27" t="s">
        <v>411</v>
      </c>
      <c r="D465" s="13">
        <v>4750000</v>
      </c>
      <c r="E465" s="13">
        <v>4750000</v>
      </c>
      <c r="F465" s="106">
        <f t="shared" ref="F465" si="75">+E465-D465</f>
        <v>0</v>
      </c>
    </row>
    <row r="466" spans="1:6" x14ac:dyDescent="0.2">
      <c r="A466" s="84" t="s">
        <v>398</v>
      </c>
      <c r="B466" s="78"/>
      <c r="C466" s="6" t="s">
        <v>134</v>
      </c>
      <c r="D466" s="15">
        <v>10500000</v>
      </c>
      <c r="E466" s="15">
        <f>+E467</f>
        <v>10500000</v>
      </c>
      <c r="F466" s="53">
        <f>+F467</f>
        <v>0</v>
      </c>
    </row>
    <row r="467" spans="1:6" x14ac:dyDescent="0.2">
      <c r="A467" s="84" t="s">
        <v>398</v>
      </c>
      <c r="B467" s="84" t="s">
        <v>243</v>
      </c>
      <c r="C467" s="6" t="s">
        <v>27</v>
      </c>
      <c r="D467" s="15">
        <v>10500000</v>
      </c>
      <c r="E467" s="15">
        <f>+E468+E472+E474</f>
        <v>10500000</v>
      </c>
      <c r="F467" s="53">
        <f>+F468+F472+F474</f>
        <v>0</v>
      </c>
    </row>
    <row r="468" spans="1:6" x14ac:dyDescent="0.2">
      <c r="A468" s="85" t="s">
        <v>398</v>
      </c>
      <c r="B468" s="80" t="s">
        <v>244</v>
      </c>
      <c r="C468" s="41" t="s">
        <v>28</v>
      </c>
      <c r="D468" s="43">
        <v>8400000</v>
      </c>
      <c r="E468" s="43">
        <f>SUM(E469:E471)</f>
        <v>8400000</v>
      </c>
      <c r="F468" s="54">
        <f>SUM(F469:F471)</f>
        <v>0</v>
      </c>
    </row>
    <row r="469" spans="1:6" x14ac:dyDescent="0.2">
      <c r="A469" s="85" t="s">
        <v>398</v>
      </c>
      <c r="B469" s="85" t="s">
        <v>245</v>
      </c>
      <c r="C469" s="8" t="s">
        <v>29</v>
      </c>
      <c r="D469" s="16">
        <v>850000</v>
      </c>
      <c r="E469" s="16">
        <v>850000</v>
      </c>
      <c r="F469" s="106">
        <f t="shared" ref="F469:F471" si="76">+E469-D469</f>
        <v>0</v>
      </c>
    </row>
    <row r="470" spans="1:6" x14ac:dyDescent="0.2">
      <c r="A470" s="85" t="s">
        <v>398</v>
      </c>
      <c r="B470" s="85" t="s">
        <v>249</v>
      </c>
      <c r="C470" s="8" t="s">
        <v>33</v>
      </c>
      <c r="D470" s="16">
        <v>350000</v>
      </c>
      <c r="E470" s="16">
        <v>350000</v>
      </c>
      <c r="F470" s="106">
        <f t="shared" si="76"/>
        <v>0</v>
      </c>
    </row>
    <row r="471" spans="1:6" x14ac:dyDescent="0.2">
      <c r="A471" s="85" t="s">
        <v>398</v>
      </c>
      <c r="B471" s="85" t="s">
        <v>250</v>
      </c>
      <c r="C471" s="8" t="s">
        <v>34</v>
      </c>
      <c r="D471" s="13">
        <v>7200000</v>
      </c>
      <c r="E471" s="13">
        <v>7200000</v>
      </c>
      <c r="F471" s="106">
        <f t="shared" si="76"/>
        <v>0</v>
      </c>
    </row>
    <row r="472" spans="1:6" x14ac:dyDescent="0.2">
      <c r="A472" s="85" t="s">
        <v>398</v>
      </c>
      <c r="B472" s="80" t="s">
        <v>257</v>
      </c>
      <c r="C472" s="41" t="s">
        <v>41</v>
      </c>
      <c r="D472" s="43">
        <v>1500000</v>
      </c>
      <c r="E472" s="43">
        <f>+E473</f>
        <v>1500000</v>
      </c>
      <c r="F472" s="54">
        <f>+F473</f>
        <v>0</v>
      </c>
    </row>
    <row r="473" spans="1:6" x14ac:dyDescent="0.2">
      <c r="A473" s="85" t="s">
        <v>398</v>
      </c>
      <c r="B473" s="85" t="s">
        <v>258</v>
      </c>
      <c r="C473" s="8" t="s">
        <v>42</v>
      </c>
      <c r="D473" s="13">
        <v>1500000</v>
      </c>
      <c r="E473" s="13">
        <v>1500000</v>
      </c>
      <c r="F473" s="106">
        <f t="shared" ref="F473" si="77">+E473-D473</f>
        <v>0</v>
      </c>
    </row>
    <row r="474" spans="1:6" x14ac:dyDescent="0.2">
      <c r="A474" s="85" t="s">
        <v>398</v>
      </c>
      <c r="B474" s="80" t="s">
        <v>261</v>
      </c>
      <c r="C474" s="41" t="s">
        <v>45</v>
      </c>
      <c r="D474" s="44">
        <v>600000</v>
      </c>
      <c r="E474" s="44">
        <f>+E475</f>
        <v>600000</v>
      </c>
      <c r="F474" s="54">
        <f>+F475</f>
        <v>0</v>
      </c>
    </row>
    <row r="475" spans="1:6" x14ac:dyDescent="0.2">
      <c r="A475" s="85" t="s">
        <v>398</v>
      </c>
      <c r="B475" s="85" t="s">
        <v>262</v>
      </c>
      <c r="C475" s="8" t="s">
        <v>46</v>
      </c>
      <c r="D475" s="16">
        <v>600000</v>
      </c>
      <c r="E475" s="16">
        <v>600000</v>
      </c>
      <c r="F475" s="106">
        <f t="shared" ref="F475" si="78">+E475-D475</f>
        <v>0</v>
      </c>
    </row>
    <row r="476" spans="1:6" ht="19.5" customHeight="1" x14ac:dyDescent="0.2">
      <c r="A476" s="74">
        <v>4</v>
      </c>
      <c r="B476" s="73"/>
      <c r="C476" s="22" t="s">
        <v>135</v>
      </c>
      <c r="D476" s="26">
        <v>36503000</v>
      </c>
      <c r="E476" s="26">
        <f>+E477+E486+E495+E503+E511</f>
        <v>35258000</v>
      </c>
      <c r="F476" s="56">
        <f>+F477+F486+F495+F503+F511</f>
        <v>-1245000</v>
      </c>
    </row>
    <row r="477" spans="1:6" ht="17.25" customHeight="1" x14ac:dyDescent="0.2">
      <c r="A477" s="86" t="s">
        <v>225</v>
      </c>
      <c r="B477" s="76"/>
      <c r="C477" s="36" t="s">
        <v>136</v>
      </c>
      <c r="D477" s="38">
        <v>9000000</v>
      </c>
      <c r="E477" s="38">
        <f>+E478</f>
        <v>9000000</v>
      </c>
      <c r="F477" s="57">
        <f>+F478</f>
        <v>0</v>
      </c>
    </row>
    <row r="478" spans="1:6" x14ac:dyDescent="0.2">
      <c r="A478" s="84" t="s">
        <v>323</v>
      </c>
      <c r="B478" s="78"/>
      <c r="C478" s="6" t="s">
        <v>137</v>
      </c>
      <c r="D478" s="12">
        <v>9000000</v>
      </c>
      <c r="E478" s="12">
        <f>+E479</f>
        <v>9000000</v>
      </c>
      <c r="F478" s="53">
        <f>+F479</f>
        <v>0</v>
      </c>
    </row>
    <row r="479" spans="1:6" x14ac:dyDescent="0.2">
      <c r="A479" s="84" t="s">
        <v>323</v>
      </c>
      <c r="B479" s="84" t="s">
        <v>243</v>
      </c>
      <c r="C479" s="6" t="s">
        <v>27</v>
      </c>
      <c r="D479" s="12">
        <v>9000000</v>
      </c>
      <c r="E479" s="12">
        <f>+E480+E484</f>
        <v>9000000</v>
      </c>
      <c r="F479" s="53">
        <f>+F480+F484</f>
        <v>0</v>
      </c>
    </row>
    <row r="480" spans="1:6" x14ac:dyDescent="0.2">
      <c r="A480" s="85" t="s">
        <v>323</v>
      </c>
      <c r="B480" s="80" t="s">
        <v>244</v>
      </c>
      <c r="C480" s="41" t="s">
        <v>28</v>
      </c>
      <c r="D480" s="43">
        <v>7720000</v>
      </c>
      <c r="E480" s="43">
        <f>SUM(E481:E483)</f>
        <v>7720000</v>
      </c>
      <c r="F480" s="54">
        <f>SUM(F481:F483)</f>
        <v>0</v>
      </c>
    </row>
    <row r="481" spans="1:6" x14ac:dyDescent="0.2">
      <c r="A481" s="85" t="s">
        <v>323</v>
      </c>
      <c r="B481" s="85" t="s">
        <v>245</v>
      </c>
      <c r="C481" s="8" t="s">
        <v>29</v>
      </c>
      <c r="D481" s="16">
        <v>600000</v>
      </c>
      <c r="E481" s="16">
        <v>600000</v>
      </c>
      <c r="F481" s="106">
        <f>+E481-D481</f>
        <v>0</v>
      </c>
    </row>
    <row r="482" spans="1:6" x14ac:dyDescent="0.2">
      <c r="A482" s="85" t="s">
        <v>323</v>
      </c>
      <c r="B482" s="85" t="s">
        <v>249</v>
      </c>
      <c r="C482" s="8" t="s">
        <v>33</v>
      </c>
      <c r="D482" s="13">
        <v>1600000</v>
      </c>
      <c r="E482" s="13">
        <v>1600000</v>
      </c>
      <c r="F482" s="106">
        <f t="shared" ref="F482:F485" si="79">+E482-D482</f>
        <v>0</v>
      </c>
    </row>
    <row r="483" spans="1:6" x14ac:dyDescent="0.2">
      <c r="A483" s="85" t="s">
        <v>323</v>
      </c>
      <c r="B483" s="85" t="s">
        <v>250</v>
      </c>
      <c r="C483" s="8" t="s">
        <v>34</v>
      </c>
      <c r="D483" s="13">
        <v>5520000</v>
      </c>
      <c r="E483" s="13">
        <v>5520000</v>
      </c>
      <c r="F483" s="106">
        <f t="shared" si="79"/>
        <v>0</v>
      </c>
    </row>
    <row r="484" spans="1:6" x14ac:dyDescent="0.2">
      <c r="A484" s="85" t="s">
        <v>323</v>
      </c>
      <c r="B484" s="80" t="s">
        <v>274</v>
      </c>
      <c r="C484" s="41" t="s">
        <v>60</v>
      </c>
      <c r="D484" s="43">
        <v>1280000</v>
      </c>
      <c r="E484" s="43">
        <f>+E485</f>
        <v>1280000</v>
      </c>
      <c r="F484" s="54">
        <f>+F485</f>
        <v>0</v>
      </c>
    </row>
    <row r="485" spans="1:6" x14ac:dyDescent="0.2">
      <c r="A485" s="85" t="s">
        <v>323</v>
      </c>
      <c r="B485" s="85" t="s">
        <v>276</v>
      </c>
      <c r="C485" s="8" t="s">
        <v>62</v>
      </c>
      <c r="D485" s="13">
        <v>1280000</v>
      </c>
      <c r="E485" s="13">
        <v>1280000</v>
      </c>
      <c r="F485" s="106">
        <f t="shared" si="79"/>
        <v>0</v>
      </c>
    </row>
    <row r="486" spans="1:6" ht="18" customHeight="1" x14ac:dyDescent="0.2">
      <c r="A486" s="86" t="s">
        <v>230</v>
      </c>
      <c r="B486" s="82"/>
      <c r="C486" s="33" t="s">
        <v>138</v>
      </c>
      <c r="D486" s="38">
        <v>1735000</v>
      </c>
      <c r="E486" s="38">
        <f>+E487</f>
        <v>1735000</v>
      </c>
      <c r="F486" s="57">
        <f>+F487</f>
        <v>0</v>
      </c>
    </row>
    <row r="487" spans="1:6" x14ac:dyDescent="0.2">
      <c r="A487" s="84" t="s">
        <v>324</v>
      </c>
      <c r="B487" s="83"/>
      <c r="C487" s="4" t="s">
        <v>139</v>
      </c>
      <c r="D487" s="12">
        <v>1735000</v>
      </c>
      <c r="E487" s="12">
        <f>+E488</f>
        <v>1735000</v>
      </c>
      <c r="F487" s="53">
        <f>+F488</f>
        <v>0</v>
      </c>
    </row>
    <row r="488" spans="1:6" x14ac:dyDescent="0.2">
      <c r="A488" s="84" t="s">
        <v>324</v>
      </c>
      <c r="B488" s="84" t="s">
        <v>243</v>
      </c>
      <c r="C488" s="59" t="s">
        <v>194</v>
      </c>
      <c r="D488" s="12">
        <v>1735000</v>
      </c>
      <c r="E488" s="12">
        <f>+E489+E493</f>
        <v>1735000</v>
      </c>
      <c r="F488" s="53">
        <f>+F489+F493</f>
        <v>0</v>
      </c>
    </row>
    <row r="489" spans="1:6" x14ac:dyDescent="0.2">
      <c r="A489" s="85" t="s">
        <v>324</v>
      </c>
      <c r="B489" s="80" t="s">
        <v>244</v>
      </c>
      <c r="C489" s="41" t="s">
        <v>28</v>
      </c>
      <c r="D489" s="44">
        <v>735000</v>
      </c>
      <c r="E489" s="44">
        <f>SUM(E490:E492)</f>
        <v>735000</v>
      </c>
      <c r="F489" s="54">
        <f>SUM(F490:F492)</f>
        <v>0</v>
      </c>
    </row>
    <row r="490" spans="1:6" x14ac:dyDescent="0.2">
      <c r="A490" s="85" t="s">
        <v>324</v>
      </c>
      <c r="B490" s="85" t="s">
        <v>245</v>
      </c>
      <c r="C490" s="8" t="s">
        <v>29</v>
      </c>
      <c r="D490" s="16">
        <v>254000</v>
      </c>
      <c r="E490" s="16">
        <v>254000</v>
      </c>
      <c r="F490" s="106">
        <f t="shared" ref="F490:F492" si="80">+E490-D490</f>
        <v>0</v>
      </c>
    </row>
    <row r="491" spans="1:6" x14ac:dyDescent="0.2">
      <c r="A491" s="85" t="s">
        <v>324</v>
      </c>
      <c r="B491" s="85" t="s">
        <v>249</v>
      </c>
      <c r="C491" s="8" t="s">
        <v>33</v>
      </c>
      <c r="D491" s="16">
        <v>231000</v>
      </c>
      <c r="E491" s="16">
        <v>231000</v>
      </c>
      <c r="F491" s="106">
        <f t="shared" si="80"/>
        <v>0</v>
      </c>
    </row>
    <row r="492" spans="1:6" x14ac:dyDescent="0.2">
      <c r="A492" s="85" t="s">
        <v>324</v>
      </c>
      <c r="B492" s="85" t="s">
        <v>250</v>
      </c>
      <c r="C492" s="8" t="s">
        <v>34</v>
      </c>
      <c r="D492" s="16">
        <v>250000</v>
      </c>
      <c r="E492" s="16">
        <v>250000</v>
      </c>
      <c r="F492" s="106">
        <f t="shared" si="80"/>
        <v>0</v>
      </c>
    </row>
    <row r="493" spans="1:6" x14ac:dyDescent="0.2">
      <c r="A493" s="85" t="s">
        <v>324</v>
      </c>
      <c r="B493" s="80" t="s">
        <v>257</v>
      </c>
      <c r="C493" s="41" t="s">
        <v>41</v>
      </c>
      <c r="D493" s="43">
        <v>1000000</v>
      </c>
      <c r="E493" s="43">
        <f>+E494</f>
        <v>1000000</v>
      </c>
      <c r="F493" s="54">
        <f>+F494</f>
        <v>0</v>
      </c>
    </row>
    <row r="494" spans="1:6" x14ac:dyDescent="0.2">
      <c r="A494" s="85" t="s">
        <v>324</v>
      </c>
      <c r="B494" s="85" t="s">
        <v>258</v>
      </c>
      <c r="C494" s="8" t="s">
        <v>42</v>
      </c>
      <c r="D494" s="13">
        <v>1000000</v>
      </c>
      <c r="E494" s="13">
        <v>1000000</v>
      </c>
      <c r="F494" s="106">
        <f t="shared" ref="F494" si="81">+E494-D494</f>
        <v>0</v>
      </c>
    </row>
    <row r="495" spans="1:6" ht="22.5" x14ac:dyDescent="0.2">
      <c r="A495" s="86" t="s">
        <v>295</v>
      </c>
      <c r="B495" s="76"/>
      <c r="C495" s="34" t="s">
        <v>179</v>
      </c>
      <c r="D495" s="38">
        <v>6550000</v>
      </c>
      <c r="E495" s="38">
        <f>+E496</f>
        <v>6550000</v>
      </c>
      <c r="F495" s="57">
        <f>+F496</f>
        <v>0</v>
      </c>
    </row>
    <row r="496" spans="1:6" x14ac:dyDescent="0.2">
      <c r="A496" s="84" t="s">
        <v>321</v>
      </c>
      <c r="B496" s="78"/>
      <c r="C496" s="6" t="s">
        <v>140</v>
      </c>
      <c r="D496" s="12">
        <v>6550000</v>
      </c>
      <c r="E496" s="12">
        <f>+E497</f>
        <v>6550000</v>
      </c>
      <c r="F496" s="53">
        <f>+F497</f>
        <v>0</v>
      </c>
    </row>
    <row r="497" spans="1:6" x14ac:dyDescent="0.2">
      <c r="A497" s="84" t="s">
        <v>321</v>
      </c>
      <c r="B497" s="84" t="s">
        <v>243</v>
      </c>
      <c r="C497" s="6" t="s">
        <v>27</v>
      </c>
      <c r="D497" s="12">
        <v>6550000</v>
      </c>
      <c r="E497" s="12">
        <f>+E498+E501</f>
        <v>6550000</v>
      </c>
      <c r="F497" s="53">
        <f>+F498+F501</f>
        <v>0</v>
      </c>
    </row>
    <row r="498" spans="1:6" x14ac:dyDescent="0.2">
      <c r="A498" s="85" t="s">
        <v>321</v>
      </c>
      <c r="B498" s="80" t="s">
        <v>244</v>
      </c>
      <c r="C498" s="41" t="s">
        <v>28</v>
      </c>
      <c r="D498" s="43">
        <v>2450000</v>
      </c>
      <c r="E498" s="43">
        <f>SUM(E499:E500)</f>
        <v>2450000</v>
      </c>
      <c r="F498" s="54">
        <f>SUM(F499:F500)</f>
        <v>0</v>
      </c>
    </row>
    <row r="499" spans="1:6" x14ac:dyDescent="0.2">
      <c r="A499" s="85" t="s">
        <v>321</v>
      </c>
      <c r="B499" s="85" t="s">
        <v>250</v>
      </c>
      <c r="C499" s="8" t="s">
        <v>34</v>
      </c>
      <c r="D499" s="13">
        <v>2150000</v>
      </c>
      <c r="E499" s="13">
        <v>2150000</v>
      </c>
      <c r="F499" s="106">
        <f t="shared" ref="F499:F500" si="82">+E499-D499</f>
        <v>0</v>
      </c>
    </row>
    <row r="500" spans="1:6" x14ac:dyDescent="0.2">
      <c r="A500" s="85" t="s">
        <v>321</v>
      </c>
      <c r="B500" s="85" t="s">
        <v>252</v>
      </c>
      <c r="C500" s="8" t="s">
        <v>36</v>
      </c>
      <c r="D500" s="16">
        <v>300000</v>
      </c>
      <c r="E500" s="16">
        <v>300000</v>
      </c>
      <c r="F500" s="106">
        <f t="shared" si="82"/>
        <v>0</v>
      </c>
    </row>
    <row r="501" spans="1:6" x14ac:dyDescent="0.2">
      <c r="A501" s="85" t="s">
        <v>321</v>
      </c>
      <c r="B501" s="80" t="s">
        <v>261</v>
      </c>
      <c r="C501" s="41" t="s">
        <v>45</v>
      </c>
      <c r="D501" s="43">
        <v>4100000</v>
      </c>
      <c r="E501" s="43">
        <f>+E502</f>
        <v>4100000</v>
      </c>
      <c r="F501" s="54">
        <f>+F502</f>
        <v>0</v>
      </c>
    </row>
    <row r="502" spans="1:6" x14ac:dyDescent="0.2">
      <c r="A502" s="85" t="s">
        <v>321</v>
      </c>
      <c r="B502" s="85" t="s">
        <v>283</v>
      </c>
      <c r="C502" s="8" t="s">
        <v>78</v>
      </c>
      <c r="D502" s="13">
        <v>4100000</v>
      </c>
      <c r="E502" s="13">
        <v>4100000</v>
      </c>
      <c r="F502" s="106">
        <f t="shared" ref="F502" si="83">+E502-D502</f>
        <v>0</v>
      </c>
    </row>
    <row r="503" spans="1:6" ht="16.5" customHeight="1" x14ac:dyDescent="0.2">
      <c r="A503" s="86" t="s">
        <v>322</v>
      </c>
      <c r="B503" s="76"/>
      <c r="C503" s="36" t="s">
        <v>141</v>
      </c>
      <c r="D503" s="38">
        <v>2523000</v>
      </c>
      <c r="E503" s="38">
        <f>+E504</f>
        <v>2523000</v>
      </c>
      <c r="F503" s="57">
        <f>+F504</f>
        <v>0</v>
      </c>
    </row>
    <row r="504" spans="1:6" ht="22.5" x14ac:dyDescent="0.2">
      <c r="A504" s="84" t="s">
        <v>316</v>
      </c>
      <c r="B504" s="78"/>
      <c r="C504" s="14" t="s">
        <v>180</v>
      </c>
      <c r="D504" s="12">
        <v>2523000</v>
      </c>
      <c r="E504" s="12">
        <f>+E505</f>
        <v>2523000</v>
      </c>
      <c r="F504" s="53">
        <f>+F505</f>
        <v>0</v>
      </c>
    </row>
    <row r="505" spans="1:6" x14ac:dyDescent="0.2">
      <c r="A505" s="84" t="s">
        <v>316</v>
      </c>
      <c r="B505" s="84" t="s">
        <v>243</v>
      </c>
      <c r="C505" s="6" t="s">
        <v>27</v>
      </c>
      <c r="D505" s="12">
        <v>2523000</v>
      </c>
      <c r="E505" s="12">
        <f>+E506+E509</f>
        <v>2523000</v>
      </c>
      <c r="F505" s="53">
        <f>+F506+F509</f>
        <v>0</v>
      </c>
    </row>
    <row r="506" spans="1:6" x14ac:dyDescent="0.2">
      <c r="A506" s="85" t="s">
        <v>316</v>
      </c>
      <c r="B506" s="80" t="s">
        <v>244</v>
      </c>
      <c r="C506" s="41" t="s">
        <v>28</v>
      </c>
      <c r="D506" s="43">
        <v>1723000</v>
      </c>
      <c r="E506" s="43">
        <f>SUM(E507:E508)</f>
        <v>1723000</v>
      </c>
      <c r="F506" s="54">
        <f>SUM(F507:F508)</f>
        <v>0</v>
      </c>
    </row>
    <row r="507" spans="1:6" x14ac:dyDescent="0.2">
      <c r="A507" s="85" t="s">
        <v>316</v>
      </c>
      <c r="B507" s="85" t="s">
        <v>249</v>
      </c>
      <c r="C507" s="8" t="s">
        <v>33</v>
      </c>
      <c r="D507" s="16">
        <v>423000</v>
      </c>
      <c r="E507" s="16">
        <v>423000</v>
      </c>
      <c r="F507" s="106">
        <f t="shared" ref="F507:F508" si="84">+E507-D507</f>
        <v>0</v>
      </c>
    </row>
    <row r="508" spans="1:6" x14ac:dyDescent="0.2">
      <c r="A508" s="85" t="s">
        <v>316</v>
      </c>
      <c r="B508" s="85" t="s">
        <v>250</v>
      </c>
      <c r="C508" s="8" t="s">
        <v>34</v>
      </c>
      <c r="D508" s="13">
        <v>1300000</v>
      </c>
      <c r="E508" s="13">
        <v>1300000</v>
      </c>
      <c r="F508" s="106">
        <f t="shared" si="84"/>
        <v>0</v>
      </c>
    </row>
    <row r="509" spans="1:6" x14ac:dyDescent="0.2">
      <c r="A509" s="85" t="s">
        <v>316</v>
      </c>
      <c r="B509" s="80" t="s">
        <v>254</v>
      </c>
      <c r="C509" s="41" t="s">
        <v>38</v>
      </c>
      <c r="D509" s="44">
        <v>800000</v>
      </c>
      <c r="E509" s="44">
        <f>+E510</f>
        <v>800000</v>
      </c>
      <c r="F509" s="54">
        <f>+F510</f>
        <v>0</v>
      </c>
    </row>
    <row r="510" spans="1:6" x14ac:dyDescent="0.2">
      <c r="A510" s="85" t="s">
        <v>316</v>
      </c>
      <c r="B510" s="85" t="s">
        <v>281</v>
      </c>
      <c r="C510" s="8" t="s">
        <v>70</v>
      </c>
      <c r="D510" s="16">
        <v>800000</v>
      </c>
      <c r="E510" s="16">
        <v>800000</v>
      </c>
      <c r="F510" s="106">
        <f t="shared" ref="F510" si="85">+E510-D510</f>
        <v>0</v>
      </c>
    </row>
    <row r="511" spans="1:6" ht="15" customHeight="1" x14ac:dyDescent="0.2">
      <c r="A511" s="86" t="s">
        <v>317</v>
      </c>
      <c r="B511" s="76"/>
      <c r="C511" s="36" t="s">
        <v>142</v>
      </c>
      <c r="D511" s="37">
        <v>16695000</v>
      </c>
      <c r="E511" s="37">
        <f>+E512+E516+E522</f>
        <v>15450000</v>
      </c>
      <c r="F511" s="57">
        <f>+F512+F516+F522</f>
        <v>-1245000</v>
      </c>
    </row>
    <row r="512" spans="1:6" x14ac:dyDescent="0.2">
      <c r="A512" s="84" t="s">
        <v>318</v>
      </c>
      <c r="B512" s="78"/>
      <c r="C512" s="6" t="s">
        <v>143</v>
      </c>
      <c r="D512" s="12">
        <v>2300000</v>
      </c>
      <c r="E512" s="53">
        <f t="shared" ref="E512:F514" si="86">+E513</f>
        <v>2300000</v>
      </c>
      <c r="F512" s="53">
        <f t="shared" si="86"/>
        <v>0</v>
      </c>
    </row>
    <row r="513" spans="1:6" x14ac:dyDescent="0.2">
      <c r="A513" s="84" t="s">
        <v>318</v>
      </c>
      <c r="B513" s="84" t="s">
        <v>243</v>
      </c>
      <c r="C513" s="6" t="s">
        <v>27</v>
      </c>
      <c r="D513" s="12">
        <v>2300000</v>
      </c>
      <c r="E513" s="53">
        <f t="shared" si="86"/>
        <v>2300000</v>
      </c>
      <c r="F513" s="53">
        <f t="shared" si="86"/>
        <v>0</v>
      </c>
    </row>
    <row r="514" spans="1:6" x14ac:dyDescent="0.2">
      <c r="A514" s="85" t="s">
        <v>318</v>
      </c>
      <c r="B514" s="80" t="s">
        <v>274</v>
      </c>
      <c r="C514" s="41" t="s">
        <v>60</v>
      </c>
      <c r="D514" s="43">
        <v>2300000</v>
      </c>
      <c r="E514" s="54">
        <f t="shared" si="86"/>
        <v>2300000</v>
      </c>
      <c r="F514" s="54">
        <f t="shared" si="86"/>
        <v>0</v>
      </c>
    </row>
    <row r="515" spans="1:6" x14ac:dyDescent="0.2">
      <c r="A515" s="85" t="s">
        <v>318</v>
      </c>
      <c r="B515" s="85" t="s">
        <v>310</v>
      </c>
      <c r="C515" s="27" t="s">
        <v>193</v>
      </c>
      <c r="D515" s="13">
        <v>2300000</v>
      </c>
      <c r="E515" s="55">
        <v>2300000</v>
      </c>
      <c r="F515" s="106">
        <f t="shared" ref="F515" si="87">+E515-D515</f>
        <v>0</v>
      </c>
    </row>
    <row r="516" spans="1:6" ht="22.5" x14ac:dyDescent="0.2">
      <c r="A516" s="84" t="s">
        <v>319</v>
      </c>
      <c r="B516" s="78"/>
      <c r="C516" s="14" t="s">
        <v>181</v>
      </c>
      <c r="D516" s="15">
        <v>12750000</v>
      </c>
      <c r="E516" s="15">
        <f>+E517</f>
        <v>12750000</v>
      </c>
      <c r="F516" s="53">
        <f>+F517</f>
        <v>0</v>
      </c>
    </row>
    <row r="517" spans="1:6" x14ac:dyDescent="0.2">
      <c r="A517" s="84" t="s">
        <v>319</v>
      </c>
      <c r="B517" s="84" t="s">
        <v>243</v>
      </c>
      <c r="C517" s="6" t="s">
        <v>27</v>
      </c>
      <c r="D517" s="15">
        <v>12750000</v>
      </c>
      <c r="E517" s="15">
        <f>+E518+E520</f>
        <v>12750000</v>
      </c>
      <c r="F517" s="53">
        <f>+F518+F520</f>
        <v>0</v>
      </c>
    </row>
    <row r="518" spans="1:6" x14ac:dyDescent="0.2">
      <c r="A518" s="85" t="s">
        <v>319</v>
      </c>
      <c r="B518" s="80" t="s">
        <v>244</v>
      </c>
      <c r="C518" s="41" t="s">
        <v>28</v>
      </c>
      <c r="D518" s="44">
        <v>750000</v>
      </c>
      <c r="E518" s="44">
        <f>+E519</f>
        <v>750000</v>
      </c>
      <c r="F518" s="54">
        <f>+F519</f>
        <v>0</v>
      </c>
    </row>
    <row r="519" spans="1:6" x14ac:dyDescent="0.2">
      <c r="A519" s="85" t="s">
        <v>319</v>
      </c>
      <c r="B519" s="85" t="s">
        <v>252</v>
      </c>
      <c r="C519" s="8" t="s">
        <v>36</v>
      </c>
      <c r="D519" s="16">
        <v>750000</v>
      </c>
      <c r="E519" s="16">
        <v>750000</v>
      </c>
      <c r="F519" s="106">
        <f t="shared" ref="F519" si="88">+E519-D519</f>
        <v>0</v>
      </c>
    </row>
    <row r="520" spans="1:6" x14ac:dyDescent="0.2">
      <c r="A520" s="85" t="s">
        <v>319</v>
      </c>
      <c r="B520" s="80" t="s">
        <v>261</v>
      </c>
      <c r="C520" s="41" t="s">
        <v>45</v>
      </c>
      <c r="D520" s="42">
        <v>12000000</v>
      </c>
      <c r="E520" s="42">
        <f>+E521</f>
        <v>12000000</v>
      </c>
      <c r="F520" s="54">
        <f>+F521</f>
        <v>0</v>
      </c>
    </row>
    <row r="521" spans="1:6" x14ac:dyDescent="0.2">
      <c r="A521" s="85" t="s">
        <v>319</v>
      </c>
      <c r="B521" s="85" t="s">
        <v>283</v>
      </c>
      <c r="C521" s="8" t="s">
        <v>78</v>
      </c>
      <c r="D521" s="9">
        <v>12000000</v>
      </c>
      <c r="E521" s="9">
        <v>12000000</v>
      </c>
      <c r="F521" s="106">
        <f t="shared" ref="F521" si="89">+E521-D521</f>
        <v>0</v>
      </c>
    </row>
    <row r="522" spans="1:6" x14ac:dyDescent="0.2">
      <c r="A522" s="84" t="s">
        <v>320</v>
      </c>
      <c r="B522" s="78"/>
      <c r="C522" s="6" t="s">
        <v>144</v>
      </c>
      <c r="D522" s="12">
        <v>1645000</v>
      </c>
      <c r="E522" s="19">
        <f>+E523</f>
        <v>400000</v>
      </c>
      <c r="F522" s="53">
        <f>+F523</f>
        <v>-1245000</v>
      </c>
    </row>
    <row r="523" spans="1:6" x14ac:dyDescent="0.2">
      <c r="A523" s="84" t="s">
        <v>320</v>
      </c>
      <c r="B523" s="84" t="s">
        <v>243</v>
      </c>
      <c r="C523" s="6" t="s">
        <v>27</v>
      </c>
      <c r="D523" s="12">
        <v>1645000</v>
      </c>
      <c r="E523" s="19">
        <f>+E524</f>
        <v>400000</v>
      </c>
      <c r="F523" s="53">
        <f>+F524</f>
        <v>-1245000</v>
      </c>
    </row>
    <row r="524" spans="1:6" x14ac:dyDescent="0.2">
      <c r="A524" s="85" t="s">
        <v>320</v>
      </c>
      <c r="B524" s="80" t="s">
        <v>244</v>
      </c>
      <c r="C524" s="41" t="s">
        <v>28</v>
      </c>
      <c r="D524" s="43">
        <v>1645000</v>
      </c>
      <c r="E524" s="44">
        <f>SUM(E525:E526)</f>
        <v>400000</v>
      </c>
      <c r="F524" s="54">
        <f>SUM(F525:F526)</f>
        <v>-1245000</v>
      </c>
    </row>
    <row r="525" spans="1:6" x14ac:dyDescent="0.2">
      <c r="A525" s="85" t="s">
        <v>320</v>
      </c>
      <c r="B525" s="85" t="s">
        <v>249</v>
      </c>
      <c r="C525" s="27" t="s">
        <v>191</v>
      </c>
      <c r="D525" s="13">
        <v>1245000</v>
      </c>
      <c r="E525" s="17">
        <v>0</v>
      </c>
      <c r="F525" s="106">
        <f t="shared" ref="F525:F526" si="90">+E525-D525</f>
        <v>-1245000</v>
      </c>
    </row>
    <row r="526" spans="1:6" x14ac:dyDescent="0.2">
      <c r="A526" s="85" t="s">
        <v>320</v>
      </c>
      <c r="B526" s="85" t="s">
        <v>253</v>
      </c>
      <c r="C526" s="27" t="s">
        <v>192</v>
      </c>
      <c r="D526" s="16">
        <v>400000</v>
      </c>
      <c r="E526" s="16">
        <v>400000</v>
      </c>
      <c r="F526" s="106">
        <f t="shared" si="90"/>
        <v>0</v>
      </c>
    </row>
    <row r="527" spans="1:6" ht="22.5" customHeight="1" x14ac:dyDescent="0.2">
      <c r="A527" s="74">
        <v>5</v>
      </c>
      <c r="B527" s="73"/>
      <c r="C527" s="29" t="s">
        <v>182</v>
      </c>
      <c r="D527" s="26">
        <v>15000000</v>
      </c>
      <c r="E527" s="28">
        <f>+E528+E536+E541</f>
        <v>8000000</v>
      </c>
      <c r="F527" s="56">
        <f>+F528+F536+F541</f>
        <v>-7000000</v>
      </c>
    </row>
    <row r="528" spans="1:6" ht="16.5" customHeight="1" x14ac:dyDescent="0.2">
      <c r="A528" s="86" t="s">
        <v>232</v>
      </c>
      <c r="B528" s="76"/>
      <c r="C528" s="36" t="s">
        <v>145</v>
      </c>
      <c r="D528" s="38">
        <v>5000000</v>
      </c>
      <c r="E528" s="38">
        <f>+E529</f>
        <v>3000000</v>
      </c>
      <c r="F528" s="57">
        <f>+F529</f>
        <v>-2000000</v>
      </c>
    </row>
    <row r="529" spans="1:6" x14ac:dyDescent="0.2">
      <c r="A529" s="84" t="s">
        <v>233</v>
      </c>
      <c r="B529" s="78"/>
      <c r="C529" s="6" t="s">
        <v>146</v>
      </c>
      <c r="D529" s="12">
        <v>5000000</v>
      </c>
      <c r="E529" s="12">
        <f>+E530+E533</f>
        <v>3000000</v>
      </c>
      <c r="F529" s="53">
        <f>+F530+F533</f>
        <v>-2000000</v>
      </c>
    </row>
    <row r="530" spans="1:6" x14ac:dyDescent="0.2">
      <c r="A530" s="84" t="s">
        <v>233</v>
      </c>
      <c r="B530" s="84" t="s">
        <v>278</v>
      </c>
      <c r="C530" s="6" t="s">
        <v>66</v>
      </c>
      <c r="D530" s="12">
        <v>3000000</v>
      </c>
      <c r="E530" s="53">
        <f>+E531</f>
        <v>3000000</v>
      </c>
      <c r="F530" s="53">
        <f>+F531</f>
        <v>0</v>
      </c>
    </row>
    <row r="531" spans="1:6" x14ac:dyDescent="0.2">
      <c r="A531" s="85" t="s">
        <v>233</v>
      </c>
      <c r="B531" s="80" t="s">
        <v>279</v>
      </c>
      <c r="C531" s="41" t="s">
        <v>67</v>
      </c>
      <c r="D531" s="43">
        <v>3000000</v>
      </c>
      <c r="E531" s="54">
        <f>+E532</f>
        <v>3000000</v>
      </c>
      <c r="F531" s="54">
        <f>+F532</f>
        <v>0</v>
      </c>
    </row>
    <row r="532" spans="1:6" x14ac:dyDescent="0.2">
      <c r="A532" s="85" t="s">
        <v>233</v>
      </c>
      <c r="B532" s="85" t="s">
        <v>311</v>
      </c>
      <c r="C532" s="27" t="s">
        <v>412</v>
      </c>
      <c r="D532" s="13">
        <v>3000000</v>
      </c>
      <c r="E532" s="55">
        <v>3000000</v>
      </c>
      <c r="F532" s="106">
        <f t="shared" ref="F532" si="91">+E532-D532</f>
        <v>0</v>
      </c>
    </row>
    <row r="533" spans="1:6" x14ac:dyDescent="0.2">
      <c r="A533" s="84" t="s">
        <v>233</v>
      </c>
      <c r="B533" s="84" t="s">
        <v>312</v>
      </c>
      <c r="C533" s="59" t="s">
        <v>147</v>
      </c>
      <c r="D533" s="12">
        <v>2000000</v>
      </c>
      <c r="E533" s="53">
        <f>+E534</f>
        <v>0</v>
      </c>
      <c r="F533" s="53">
        <f>+F534</f>
        <v>-2000000</v>
      </c>
    </row>
    <row r="534" spans="1:6" x14ac:dyDescent="0.2">
      <c r="A534" s="85" t="s">
        <v>233</v>
      </c>
      <c r="B534" s="80" t="s">
        <v>313</v>
      </c>
      <c r="C534" s="41" t="s">
        <v>147</v>
      </c>
      <c r="D534" s="43">
        <v>2000000</v>
      </c>
      <c r="E534" s="54">
        <f>+E535</f>
        <v>0</v>
      </c>
      <c r="F534" s="54">
        <f>+F535</f>
        <v>-2000000</v>
      </c>
    </row>
    <row r="535" spans="1:6" x14ac:dyDescent="0.2">
      <c r="A535" s="85" t="s">
        <v>233</v>
      </c>
      <c r="B535" s="85" t="s">
        <v>314</v>
      </c>
      <c r="C535" s="8" t="s">
        <v>147</v>
      </c>
      <c r="D535" s="13">
        <v>2000000</v>
      </c>
      <c r="E535" s="55">
        <v>0</v>
      </c>
      <c r="F535" s="106">
        <f t="shared" ref="F535" si="92">+E535-D535</f>
        <v>-2000000</v>
      </c>
    </row>
    <row r="536" spans="1:6" ht="15.75" customHeight="1" x14ac:dyDescent="0.2">
      <c r="A536" s="86" t="s">
        <v>243</v>
      </c>
      <c r="B536" s="76"/>
      <c r="C536" s="36" t="s">
        <v>148</v>
      </c>
      <c r="D536" s="38">
        <v>5000000</v>
      </c>
      <c r="E536" s="38">
        <f t="shared" ref="E536:F539" si="93">+E537</f>
        <v>5000000</v>
      </c>
      <c r="F536" s="57">
        <f t="shared" si="93"/>
        <v>0</v>
      </c>
    </row>
    <row r="537" spans="1:6" x14ac:dyDescent="0.2">
      <c r="A537" s="84" t="s">
        <v>244</v>
      </c>
      <c r="B537" s="78"/>
      <c r="C537" s="6" t="s">
        <v>149</v>
      </c>
      <c r="D537" s="12">
        <v>5000000</v>
      </c>
      <c r="E537" s="12">
        <f t="shared" si="93"/>
        <v>5000000</v>
      </c>
      <c r="F537" s="53">
        <f t="shared" si="93"/>
        <v>0</v>
      </c>
    </row>
    <row r="538" spans="1:6" x14ac:dyDescent="0.2">
      <c r="A538" s="84" t="s">
        <v>244</v>
      </c>
      <c r="B538" s="84" t="s">
        <v>312</v>
      </c>
      <c r="C538" s="6" t="s">
        <v>147</v>
      </c>
      <c r="D538" s="12">
        <v>5000000</v>
      </c>
      <c r="E538" s="12">
        <f t="shared" si="93"/>
        <v>5000000</v>
      </c>
      <c r="F538" s="53">
        <f t="shared" si="93"/>
        <v>0</v>
      </c>
    </row>
    <row r="539" spans="1:6" x14ac:dyDescent="0.2">
      <c r="A539" s="85" t="s">
        <v>244</v>
      </c>
      <c r="B539" s="80" t="s">
        <v>313</v>
      </c>
      <c r="C539" s="41" t="s">
        <v>147</v>
      </c>
      <c r="D539" s="43">
        <v>5000000</v>
      </c>
      <c r="E539" s="43">
        <f t="shared" si="93"/>
        <v>5000000</v>
      </c>
      <c r="F539" s="54">
        <f t="shared" si="93"/>
        <v>0</v>
      </c>
    </row>
    <row r="540" spans="1:6" x14ac:dyDescent="0.2">
      <c r="A540" s="85" t="s">
        <v>244</v>
      </c>
      <c r="B540" s="85" t="s">
        <v>314</v>
      </c>
      <c r="C540" s="8" t="s">
        <v>147</v>
      </c>
      <c r="D540" s="13">
        <v>5000000</v>
      </c>
      <c r="E540" s="13">
        <v>5000000</v>
      </c>
      <c r="F540" s="106">
        <f t="shared" ref="F540" si="94">+E540-D540</f>
        <v>0</v>
      </c>
    </row>
    <row r="541" spans="1:6" ht="17.25" customHeight="1" x14ac:dyDescent="0.2">
      <c r="A541" s="86" t="s">
        <v>278</v>
      </c>
      <c r="B541" s="76"/>
      <c r="C541" s="36" t="s">
        <v>150</v>
      </c>
      <c r="D541" s="38">
        <v>5000000</v>
      </c>
      <c r="E541" s="39">
        <f t="shared" ref="E541:F544" si="95">+E542</f>
        <v>0</v>
      </c>
      <c r="F541" s="57">
        <f t="shared" si="95"/>
        <v>-5000000</v>
      </c>
    </row>
    <row r="542" spans="1:6" x14ac:dyDescent="0.2">
      <c r="A542" s="84" t="s">
        <v>315</v>
      </c>
      <c r="B542" s="78"/>
      <c r="C542" s="6" t="s">
        <v>151</v>
      </c>
      <c r="D542" s="12">
        <v>5000000</v>
      </c>
      <c r="E542" s="18">
        <f t="shared" si="95"/>
        <v>0</v>
      </c>
      <c r="F542" s="53">
        <f t="shared" si="95"/>
        <v>-5000000</v>
      </c>
    </row>
    <row r="543" spans="1:6" x14ac:dyDescent="0.2">
      <c r="A543" s="84" t="s">
        <v>315</v>
      </c>
      <c r="B543" s="84" t="s">
        <v>312</v>
      </c>
      <c r="C543" s="6" t="s">
        <v>147</v>
      </c>
      <c r="D543" s="12">
        <v>5000000</v>
      </c>
      <c r="E543" s="18">
        <f t="shared" si="95"/>
        <v>0</v>
      </c>
      <c r="F543" s="53">
        <f t="shared" si="95"/>
        <v>-5000000</v>
      </c>
    </row>
    <row r="544" spans="1:6" x14ac:dyDescent="0.2">
      <c r="A544" s="85" t="s">
        <v>315</v>
      </c>
      <c r="B544" s="80" t="s">
        <v>313</v>
      </c>
      <c r="C544" s="41" t="s">
        <v>147</v>
      </c>
      <c r="D544" s="43">
        <v>5000000</v>
      </c>
      <c r="E544" s="45">
        <f t="shared" si="95"/>
        <v>0</v>
      </c>
      <c r="F544" s="54">
        <f t="shared" si="95"/>
        <v>-5000000</v>
      </c>
    </row>
    <row r="545" spans="1:9" x14ac:dyDescent="0.2">
      <c r="A545" s="85" t="s">
        <v>315</v>
      </c>
      <c r="B545" s="85" t="s">
        <v>314</v>
      </c>
      <c r="C545" s="8" t="s">
        <v>147</v>
      </c>
      <c r="D545" s="13">
        <v>5000000</v>
      </c>
      <c r="E545" s="17">
        <v>0</v>
      </c>
      <c r="F545" s="106">
        <f t="shared" ref="F545" si="96">+E545-D545</f>
        <v>-5000000</v>
      </c>
    </row>
    <row r="546" spans="1:9" ht="18.75" customHeight="1" x14ac:dyDescent="0.2">
      <c r="A546" s="73"/>
      <c r="B546" s="73"/>
      <c r="C546" s="32" t="s">
        <v>152</v>
      </c>
      <c r="D546" s="30">
        <v>2472253425</v>
      </c>
      <c r="E546" s="30">
        <f>+E24+E215+E363+E476+E527</f>
        <v>2410151703</v>
      </c>
      <c r="F546" s="58">
        <f>+F24+F215+F363+F476+F527</f>
        <v>36939630</v>
      </c>
    </row>
    <row r="547" spans="1:9" ht="21.75" customHeight="1" x14ac:dyDescent="0.2">
      <c r="A547" s="73"/>
      <c r="B547" s="73"/>
      <c r="C547" s="32" t="s">
        <v>153</v>
      </c>
      <c r="D547" s="31">
        <v>-50558275</v>
      </c>
      <c r="E547" s="58">
        <f>+E22-E546</f>
        <v>49134550</v>
      </c>
      <c r="F547" s="58">
        <f>+F22-F546</f>
        <v>651473</v>
      </c>
    </row>
    <row r="548" spans="1:9" ht="18.75" customHeight="1" x14ac:dyDescent="0.2">
      <c r="A548" s="77">
        <v>6</v>
      </c>
      <c r="B548" s="78"/>
      <c r="C548" s="6" t="s">
        <v>154</v>
      </c>
      <c r="D548" s="3"/>
      <c r="E548" s="3"/>
      <c r="F548" s="106"/>
    </row>
    <row r="549" spans="1:9" ht="15.75" customHeight="1" x14ac:dyDescent="0.2">
      <c r="A549" s="84" t="s">
        <v>217</v>
      </c>
      <c r="B549" s="78"/>
      <c r="C549" s="6" t="s">
        <v>155</v>
      </c>
      <c r="D549" s="15">
        <v>70558275</v>
      </c>
      <c r="E549" s="53">
        <f>+E550</f>
        <v>70632199</v>
      </c>
      <c r="F549" s="53">
        <f>+F550</f>
        <v>0</v>
      </c>
      <c r="I549" s="66"/>
    </row>
    <row r="550" spans="1:9" x14ac:dyDescent="0.2">
      <c r="A550" s="85" t="s">
        <v>218</v>
      </c>
      <c r="B550" s="78"/>
      <c r="C550" s="8" t="s">
        <v>156</v>
      </c>
      <c r="D550" s="9">
        <v>70632199</v>
      </c>
      <c r="E550" s="55">
        <v>70632199</v>
      </c>
      <c r="F550" s="106">
        <f t="shared" ref="F550" si="97">+E550-D550</f>
        <v>0</v>
      </c>
    </row>
    <row r="551" spans="1:9" x14ac:dyDescent="0.2">
      <c r="A551" s="84" t="s">
        <v>219</v>
      </c>
      <c r="B551" s="78"/>
      <c r="C551" s="6" t="s">
        <v>157</v>
      </c>
      <c r="D551" s="15">
        <v>20000000</v>
      </c>
      <c r="E551" s="53">
        <f>+E552</f>
        <v>0</v>
      </c>
      <c r="F551" s="53">
        <f>+F552</f>
        <v>-20000000</v>
      </c>
    </row>
    <row r="552" spans="1:9" x14ac:dyDescent="0.2">
      <c r="A552" s="85" t="s">
        <v>220</v>
      </c>
      <c r="B552" s="78"/>
      <c r="C552" s="8" t="s">
        <v>158</v>
      </c>
      <c r="D552" s="9">
        <v>20000000</v>
      </c>
      <c r="E552" s="55">
        <v>0</v>
      </c>
      <c r="F552" s="106">
        <f t="shared" ref="F552" si="98">+E552-D552</f>
        <v>-20000000</v>
      </c>
    </row>
    <row r="553" spans="1:9" ht="15" customHeight="1" x14ac:dyDescent="0.2">
      <c r="A553" s="3"/>
      <c r="B553" s="3"/>
      <c r="C553" s="6" t="s">
        <v>159</v>
      </c>
      <c r="D553" s="15">
        <v>50558275</v>
      </c>
      <c r="E553" s="53">
        <f>+E549-E551</f>
        <v>70632199</v>
      </c>
      <c r="F553" s="53">
        <f>+F549-F551</f>
        <v>20000000</v>
      </c>
    </row>
    <row r="554" spans="1:9" ht="21" customHeight="1" x14ac:dyDescent="0.2">
      <c r="A554" s="25"/>
      <c r="B554" s="25"/>
      <c r="C554" s="32" t="s">
        <v>160</v>
      </c>
      <c r="D554" s="40">
        <v>0</v>
      </c>
      <c r="E554" s="58">
        <f>+E547+E553</f>
        <v>119766749</v>
      </c>
      <c r="F554" s="58">
        <f>+F547+F553</f>
        <v>20651473</v>
      </c>
    </row>
    <row r="556" spans="1:9" x14ac:dyDescent="0.2">
      <c r="E556" s="162" t="s">
        <v>416</v>
      </c>
      <c r="F556" s="162"/>
    </row>
    <row r="557" spans="1:9" x14ac:dyDescent="0.2">
      <c r="E557" s="162" t="s">
        <v>417</v>
      </c>
      <c r="F557" s="162"/>
    </row>
    <row r="558" spans="1:9" x14ac:dyDescent="0.2">
      <c r="C558" s="2"/>
      <c r="D558" s="66"/>
      <c r="F558" s="62"/>
    </row>
    <row r="559" spans="1:9" x14ac:dyDescent="0.2">
      <c r="F559" s="65"/>
    </row>
    <row r="562" spans="5:6" x14ac:dyDescent="0.2">
      <c r="E562" s="163" t="s">
        <v>418</v>
      </c>
      <c r="F562" s="163"/>
    </row>
  </sheetData>
  <mergeCells count="13">
    <mergeCell ref="E556:F556"/>
    <mergeCell ref="E557:F557"/>
    <mergeCell ref="E562:F562"/>
    <mergeCell ref="A1:F1"/>
    <mergeCell ref="A2:F2"/>
    <mergeCell ref="A3:F3"/>
    <mergeCell ref="A4:F4"/>
    <mergeCell ref="A5:F5"/>
    <mergeCell ref="C7:C8"/>
    <mergeCell ref="E7:E8"/>
    <mergeCell ref="D7:D8"/>
    <mergeCell ref="F7:F8"/>
    <mergeCell ref="A7:B8"/>
  </mergeCells>
  <pageMargins left="0.47244094488188981" right="0.35433070866141736" top="0.59055118110236227" bottom="0.39370078740157483" header="0.51181102362204722" footer="0.51181102362204722"/>
  <pageSetup paperSize="9" scale="8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B4" zoomScale="90" zoomScaleNormal="90" workbookViewId="0">
      <selection activeCell="M10" sqref="M10"/>
    </sheetView>
  </sheetViews>
  <sheetFormatPr defaultRowHeight="12.75" x14ac:dyDescent="0.2"/>
  <cols>
    <col min="1" max="1" width="3.140625" customWidth="1"/>
    <col min="2" max="2" width="4" customWidth="1"/>
    <col min="3" max="3" width="4.5703125" customWidth="1"/>
    <col min="4" max="4" width="49.42578125" customWidth="1"/>
    <col min="5" max="5" width="41.42578125" customWidth="1"/>
    <col min="6" max="6" width="6.42578125" customWidth="1"/>
    <col min="7" max="7" width="7.42578125" customWidth="1"/>
    <col min="8" max="8" width="12.42578125" customWidth="1"/>
    <col min="9" max="9" width="6.42578125" customWidth="1"/>
    <col min="10" max="10" width="7" customWidth="1"/>
    <col min="11" max="11" width="12.28515625" customWidth="1"/>
    <col min="12" max="12" width="9.28515625" customWidth="1"/>
    <col min="13" max="13" width="12.140625" customWidth="1"/>
    <col min="14" max="14" width="12.85546875" customWidth="1"/>
    <col min="15" max="15" width="11.85546875" customWidth="1"/>
    <col min="16" max="16" width="12.7109375" customWidth="1"/>
    <col min="18" max="18" width="12" bestFit="1" customWidth="1"/>
  </cols>
  <sheetData>
    <row r="1" spans="1:16" ht="15" x14ac:dyDescent="0.2">
      <c r="D1" s="170" t="s">
        <v>453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6" ht="15" x14ac:dyDescent="0.2">
      <c r="D2" s="170" t="s">
        <v>449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6" ht="15" x14ac:dyDescent="0.2">
      <c r="D3" s="170" t="s">
        <v>450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6" ht="15" x14ac:dyDescent="0.2">
      <c r="D4" s="170" t="s">
        <v>451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6" ht="51" customHeight="1" x14ac:dyDescent="0.2">
      <c r="D5" s="171" t="s">
        <v>452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6" x14ac:dyDescent="0.2">
      <c r="A6" s="172" t="s">
        <v>558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</row>
    <row r="7" spans="1:16" x14ac:dyDescent="0.2">
      <c r="A7" s="172" t="s">
        <v>420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</row>
    <row r="8" spans="1:16" x14ac:dyDescent="0.2">
      <c r="A8" s="172" t="s">
        <v>2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10" spans="1:16" x14ac:dyDescent="0.2">
      <c r="A10" t="s">
        <v>421</v>
      </c>
      <c r="D10" s="52" t="s">
        <v>439</v>
      </c>
    </row>
    <row r="11" spans="1:16" x14ac:dyDescent="0.2">
      <c r="A11" t="s">
        <v>422</v>
      </c>
      <c r="D11" s="52" t="s">
        <v>440</v>
      </c>
    </row>
    <row r="12" spans="1:16" x14ac:dyDescent="0.2">
      <c r="A12" t="s">
        <v>423</v>
      </c>
      <c r="D12" s="52" t="s">
        <v>441</v>
      </c>
    </row>
    <row r="13" spans="1:16" x14ac:dyDescent="0.2">
      <c r="A13" t="s">
        <v>424</v>
      </c>
      <c r="D13" s="52" t="s">
        <v>442</v>
      </c>
    </row>
    <row r="14" spans="1:16" x14ac:dyDescent="0.2">
      <c r="K14" s="52" t="s">
        <v>164</v>
      </c>
    </row>
    <row r="15" spans="1:16" ht="18.75" customHeight="1" x14ac:dyDescent="0.2">
      <c r="A15" s="174" t="s">
        <v>433</v>
      </c>
      <c r="B15" s="174"/>
      <c r="C15" s="174"/>
      <c r="D15" s="173" t="s">
        <v>425</v>
      </c>
      <c r="E15" s="173" t="s">
        <v>426</v>
      </c>
      <c r="F15" s="173" t="s">
        <v>434</v>
      </c>
      <c r="G15" s="173"/>
      <c r="H15" s="173"/>
      <c r="I15" s="173"/>
      <c r="J15" s="173"/>
      <c r="K15" s="173"/>
      <c r="L15" s="173"/>
      <c r="M15" s="173" t="s">
        <v>435</v>
      </c>
      <c r="N15" s="173"/>
      <c r="O15" s="173"/>
      <c r="P15" s="173"/>
    </row>
    <row r="16" spans="1:16" ht="21.75" customHeight="1" x14ac:dyDescent="0.2">
      <c r="A16" s="174"/>
      <c r="B16" s="174"/>
      <c r="C16" s="174"/>
      <c r="D16" s="173"/>
      <c r="E16" s="173"/>
      <c r="F16" s="173" t="s">
        <v>431</v>
      </c>
      <c r="G16" s="173"/>
      <c r="H16" s="173"/>
      <c r="I16" s="173" t="s">
        <v>432</v>
      </c>
      <c r="J16" s="173"/>
      <c r="K16" s="173"/>
      <c r="L16" s="173"/>
      <c r="M16" s="174" t="s">
        <v>443</v>
      </c>
      <c r="N16" s="174" t="s">
        <v>436</v>
      </c>
      <c r="O16" s="174" t="s">
        <v>437</v>
      </c>
      <c r="P16" s="174" t="s">
        <v>438</v>
      </c>
    </row>
    <row r="17" spans="1:20" ht="32.25" customHeight="1" x14ac:dyDescent="0.2">
      <c r="A17" s="174"/>
      <c r="B17" s="174"/>
      <c r="C17" s="174"/>
      <c r="D17" s="173"/>
      <c r="E17" s="173"/>
      <c r="F17" s="109" t="s">
        <v>427</v>
      </c>
      <c r="G17" s="109" t="s">
        <v>428</v>
      </c>
      <c r="H17" s="110" t="s">
        <v>429</v>
      </c>
      <c r="I17" s="109" t="s">
        <v>427</v>
      </c>
      <c r="J17" s="109" t="s">
        <v>428</v>
      </c>
      <c r="K17" s="110" t="s">
        <v>429</v>
      </c>
      <c r="L17" s="110" t="s">
        <v>430</v>
      </c>
      <c r="M17" s="173"/>
      <c r="N17" s="173"/>
      <c r="O17" s="173"/>
      <c r="P17" s="173"/>
    </row>
    <row r="18" spans="1:20" ht="18.75" customHeight="1" x14ac:dyDescent="0.2">
      <c r="A18" s="175">
        <v>1</v>
      </c>
      <c r="B18" s="175"/>
      <c r="C18" s="175"/>
      <c r="D18" s="108">
        <v>2</v>
      </c>
      <c r="E18" s="108">
        <v>3</v>
      </c>
      <c r="F18" s="108">
        <v>4</v>
      </c>
      <c r="G18" s="108">
        <v>5</v>
      </c>
      <c r="H18" s="108">
        <v>6</v>
      </c>
      <c r="I18" s="108">
        <v>7</v>
      </c>
      <c r="J18" s="108">
        <v>8</v>
      </c>
      <c r="K18" s="108">
        <v>9</v>
      </c>
      <c r="L18" s="108">
        <v>10</v>
      </c>
      <c r="M18" s="108">
        <v>11</v>
      </c>
      <c r="N18" s="108">
        <v>12</v>
      </c>
      <c r="O18" s="108">
        <v>13</v>
      </c>
      <c r="P18" s="108">
        <v>14</v>
      </c>
    </row>
    <row r="19" spans="1:20" x14ac:dyDescent="0.2">
      <c r="A19" s="142" t="s">
        <v>559</v>
      </c>
      <c r="B19" s="142" t="s">
        <v>560</v>
      </c>
      <c r="C19" s="142" t="s">
        <v>561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S19" s="52" t="s">
        <v>164</v>
      </c>
    </row>
    <row r="20" spans="1:20" ht="17.25" customHeight="1" x14ac:dyDescent="0.2">
      <c r="A20" s="122"/>
      <c r="B20" s="122"/>
      <c r="C20" s="122"/>
      <c r="D20" s="112" t="s">
        <v>15</v>
      </c>
      <c r="E20" s="122"/>
      <c r="F20" s="122"/>
      <c r="G20" s="122"/>
      <c r="H20" s="150">
        <v>1057576175</v>
      </c>
      <c r="I20" s="122"/>
      <c r="J20" s="122"/>
      <c r="K20" s="150">
        <v>1037539620</v>
      </c>
      <c r="L20" s="126">
        <f>+K20/H20*100/100</f>
        <v>0.98105426779305049</v>
      </c>
      <c r="M20" s="133">
        <f>SUM(M21:M45)</f>
        <v>0</v>
      </c>
      <c r="N20" s="133">
        <f>SUM(N21:N45)</f>
        <v>717223000</v>
      </c>
      <c r="O20" s="133">
        <f>SUM(O21:O45)</f>
        <v>216375620</v>
      </c>
      <c r="P20" s="133">
        <f>SUM(P21:P45)</f>
        <v>105000000</v>
      </c>
    </row>
    <row r="21" spans="1:20" x14ac:dyDescent="0.2">
      <c r="A21" s="144">
        <v>1</v>
      </c>
      <c r="B21" s="144">
        <v>1</v>
      </c>
      <c r="C21" s="144">
        <v>1</v>
      </c>
      <c r="D21" s="27" t="s">
        <v>16</v>
      </c>
      <c r="E21" s="138" t="s">
        <v>455</v>
      </c>
      <c r="F21" s="142">
        <v>12</v>
      </c>
      <c r="G21" s="138" t="s">
        <v>479</v>
      </c>
      <c r="H21" s="151">
        <v>18900000</v>
      </c>
      <c r="I21" s="142">
        <v>12</v>
      </c>
      <c r="J21" s="138" t="s">
        <v>479</v>
      </c>
      <c r="K21" s="151">
        <v>18900000</v>
      </c>
      <c r="L21" s="121">
        <f>+K21/H21*100/100</f>
        <v>1</v>
      </c>
      <c r="M21" s="156"/>
      <c r="N21" s="103">
        <v>18250000</v>
      </c>
      <c r="O21" s="103">
        <v>650000</v>
      </c>
      <c r="P21" s="156"/>
    </row>
    <row r="22" spans="1:20" x14ac:dyDescent="0.2">
      <c r="A22" s="144">
        <v>1</v>
      </c>
      <c r="B22" s="144">
        <v>1</v>
      </c>
      <c r="C22" s="145" t="s">
        <v>536</v>
      </c>
      <c r="D22" s="119" t="s">
        <v>21</v>
      </c>
      <c r="E22" s="138" t="s">
        <v>456</v>
      </c>
      <c r="F22" s="142">
        <v>12</v>
      </c>
      <c r="G22" s="138" t="s">
        <v>479</v>
      </c>
      <c r="H22" s="151">
        <v>582765000</v>
      </c>
      <c r="I22" s="142">
        <v>12</v>
      </c>
      <c r="J22" s="138" t="s">
        <v>479</v>
      </c>
      <c r="K22" s="151">
        <v>581194000</v>
      </c>
      <c r="L22" s="121">
        <f t="shared" ref="L22:L83" si="0">+K22/H22*100/100</f>
        <v>0.99730423069333252</v>
      </c>
      <c r="M22" s="156"/>
      <c r="N22" s="103">
        <v>570044000</v>
      </c>
      <c r="O22" s="103">
        <v>11150000</v>
      </c>
      <c r="P22" s="156"/>
      <c r="R22" s="64"/>
      <c r="S22" s="52" t="s">
        <v>164</v>
      </c>
    </row>
    <row r="23" spans="1:20" x14ac:dyDescent="0.2">
      <c r="A23" s="144">
        <v>1</v>
      </c>
      <c r="B23" s="144">
        <v>1</v>
      </c>
      <c r="C23" s="145" t="s">
        <v>537</v>
      </c>
      <c r="D23" s="119" t="s">
        <v>24</v>
      </c>
      <c r="E23" s="138" t="s">
        <v>457</v>
      </c>
      <c r="F23" s="142">
        <v>12</v>
      </c>
      <c r="G23" s="138" t="s">
        <v>479</v>
      </c>
      <c r="H23" s="151">
        <v>17559450</v>
      </c>
      <c r="I23" s="142">
        <v>12</v>
      </c>
      <c r="J23" s="138" t="s">
        <v>479</v>
      </c>
      <c r="K23" s="151">
        <v>17512320</v>
      </c>
      <c r="L23" s="121">
        <f t="shared" si="0"/>
        <v>0.99731597515867521</v>
      </c>
      <c r="M23" s="156"/>
      <c r="N23" s="103">
        <v>17512320</v>
      </c>
      <c r="O23" s="156"/>
      <c r="P23" s="156"/>
    </row>
    <row r="24" spans="1:20" x14ac:dyDescent="0.2">
      <c r="A24" s="144">
        <v>1</v>
      </c>
      <c r="B24" s="144">
        <v>1</v>
      </c>
      <c r="C24" s="145" t="s">
        <v>537</v>
      </c>
      <c r="D24" s="119" t="s">
        <v>25</v>
      </c>
      <c r="E24" s="138" t="s">
        <v>458</v>
      </c>
      <c r="F24" s="142">
        <v>12</v>
      </c>
      <c r="G24" s="138" t="s">
        <v>479</v>
      </c>
      <c r="H24" s="151">
        <v>411000</v>
      </c>
      <c r="I24" s="142">
        <v>12</v>
      </c>
      <c r="J24" s="138" t="s">
        <v>479</v>
      </c>
      <c r="K24" s="151">
        <v>411000</v>
      </c>
      <c r="L24" s="121">
        <f t="shared" si="0"/>
        <v>1</v>
      </c>
      <c r="M24" s="156"/>
      <c r="N24" s="103">
        <v>411000</v>
      </c>
      <c r="O24" s="156"/>
      <c r="P24" s="156"/>
      <c r="R24" s="52" t="s">
        <v>164</v>
      </c>
      <c r="T24" s="52" t="s">
        <v>164</v>
      </c>
    </row>
    <row r="25" spans="1:20" ht="26.25" customHeight="1" x14ac:dyDescent="0.2">
      <c r="A25" s="144">
        <v>1</v>
      </c>
      <c r="B25" s="144">
        <v>1</v>
      </c>
      <c r="C25" s="146" t="s">
        <v>538</v>
      </c>
      <c r="D25" s="120" t="s">
        <v>448</v>
      </c>
      <c r="E25" s="138" t="s">
        <v>459</v>
      </c>
      <c r="F25" s="142">
        <v>1</v>
      </c>
      <c r="G25" s="138" t="s">
        <v>480</v>
      </c>
      <c r="H25" s="151">
        <v>90934425</v>
      </c>
      <c r="I25" s="142">
        <v>1</v>
      </c>
      <c r="J25" s="138" t="s">
        <v>480</v>
      </c>
      <c r="K25" s="151">
        <v>86236000</v>
      </c>
      <c r="L25" s="121">
        <f t="shared" si="0"/>
        <v>0.94833172365690988</v>
      </c>
      <c r="M25" s="156"/>
      <c r="N25" s="103">
        <v>35565680</v>
      </c>
      <c r="O25" s="103">
        <v>51318320</v>
      </c>
      <c r="P25" s="156"/>
      <c r="R25" s="64"/>
    </row>
    <row r="26" spans="1:20" x14ac:dyDescent="0.2">
      <c r="A26" s="144">
        <v>1</v>
      </c>
      <c r="B26" s="144">
        <v>1</v>
      </c>
      <c r="C26" s="145" t="s">
        <v>539</v>
      </c>
      <c r="D26" s="119" t="s">
        <v>54</v>
      </c>
      <c r="E26" s="138" t="s">
        <v>460</v>
      </c>
      <c r="F26" s="142">
        <v>1</v>
      </c>
      <c r="G26" s="138" t="s">
        <v>481</v>
      </c>
      <c r="H26" s="151">
        <v>28935000</v>
      </c>
      <c r="I26" s="142">
        <v>1</v>
      </c>
      <c r="J26" s="138" t="s">
        <v>481</v>
      </c>
      <c r="K26" s="151">
        <v>28935000</v>
      </c>
      <c r="L26" s="121">
        <f t="shared" si="0"/>
        <v>1</v>
      </c>
      <c r="M26" s="156"/>
      <c r="N26" s="103">
        <v>27640000</v>
      </c>
      <c r="O26" s="137">
        <f>+K26-N26</f>
        <v>1295000</v>
      </c>
      <c r="P26" s="156"/>
    </row>
    <row r="27" spans="1:20" ht="22.5" x14ac:dyDescent="0.2">
      <c r="A27" s="144">
        <v>1</v>
      </c>
      <c r="B27" s="144">
        <v>1</v>
      </c>
      <c r="C27" s="146" t="s">
        <v>540</v>
      </c>
      <c r="D27" s="113" t="s">
        <v>166</v>
      </c>
      <c r="E27" s="138" t="s">
        <v>461</v>
      </c>
      <c r="F27" s="142">
        <v>1</v>
      </c>
      <c r="G27" s="138" t="s">
        <v>480</v>
      </c>
      <c r="H27" s="130">
        <v>5000000</v>
      </c>
      <c r="I27" s="142">
        <v>1</v>
      </c>
      <c r="J27" s="138" t="s">
        <v>480</v>
      </c>
      <c r="K27" s="130">
        <v>5000000</v>
      </c>
      <c r="L27" s="121">
        <f t="shared" si="0"/>
        <v>1</v>
      </c>
      <c r="M27" s="156"/>
      <c r="N27" s="103">
        <v>5000000</v>
      </c>
      <c r="O27" s="156"/>
      <c r="P27" s="156"/>
    </row>
    <row r="28" spans="1:20" x14ac:dyDescent="0.2">
      <c r="A28" s="144">
        <v>1</v>
      </c>
      <c r="B28" s="144">
        <v>1</v>
      </c>
      <c r="C28" s="146" t="s">
        <v>541</v>
      </c>
      <c r="D28" s="27" t="s">
        <v>57</v>
      </c>
      <c r="E28" s="138" t="s">
        <v>462</v>
      </c>
      <c r="F28" s="142"/>
      <c r="G28" s="138"/>
      <c r="H28" s="130">
        <v>24250000</v>
      </c>
      <c r="I28" s="142"/>
      <c r="J28" s="138"/>
      <c r="K28" s="130">
        <v>24250000</v>
      </c>
      <c r="L28" s="121">
        <f t="shared" si="0"/>
        <v>1</v>
      </c>
      <c r="M28" s="156"/>
      <c r="N28" s="103">
        <v>24250000</v>
      </c>
      <c r="O28" s="156"/>
      <c r="P28" s="156"/>
    </row>
    <row r="29" spans="1:20" ht="22.5" x14ac:dyDescent="0.2">
      <c r="A29" s="144">
        <v>1</v>
      </c>
      <c r="B29" s="144">
        <v>1</v>
      </c>
      <c r="C29" s="146" t="s">
        <v>542</v>
      </c>
      <c r="D29" s="113" t="s">
        <v>447</v>
      </c>
      <c r="E29" s="141" t="s">
        <v>463</v>
      </c>
      <c r="F29" s="142">
        <v>1</v>
      </c>
      <c r="G29" s="138" t="s">
        <v>480</v>
      </c>
      <c r="H29" s="130">
        <v>7220000</v>
      </c>
      <c r="I29" s="142">
        <v>1</v>
      </c>
      <c r="J29" s="138" t="s">
        <v>480</v>
      </c>
      <c r="K29" s="130">
        <v>7100000</v>
      </c>
      <c r="L29" s="121">
        <f t="shared" si="0"/>
        <v>0.9833795013850416</v>
      </c>
      <c r="M29" s="156"/>
      <c r="N29" s="103">
        <v>0</v>
      </c>
      <c r="O29" s="103">
        <v>7100000</v>
      </c>
      <c r="P29" s="156"/>
    </row>
    <row r="30" spans="1:20" x14ac:dyDescent="0.2">
      <c r="A30" s="144">
        <v>1</v>
      </c>
      <c r="B30" s="144">
        <v>2</v>
      </c>
      <c r="C30" s="146" t="s">
        <v>543</v>
      </c>
      <c r="D30" s="27" t="s">
        <v>65</v>
      </c>
      <c r="E30" s="138" t="s">
        <v>464</v>
      </c>
      <c r="F30" s="142">
        <v>2</v>
      </c>
      <c r="G30" s="138" t="s">
        <v>480</v>
      </c>
      <c r="H30" s="130">
        <v>16950000</v>
      </c>
      <c r="I30" s="142">
        <v>2</v>
      </c>
      <c r="J30" s="138" t="s">
        <v>480</v>
      </c>
      <c r="K30" s="130">
        <v>16950000</v>
      </c>
      <c r="L30" s="121">
        <f t="shared" si="0"/>
        <v>1</v>
      </c>
      <c r="M30" s="156"/>
      <c r="N30" s="103">
        <v>0</v>
      </c>
      <c r="O30" s="103">
        <v>16950000</v>
      </c>
      <c r="P30" s="156"/>
    </row>
    <row r="31" spans="1:20" x14ac:dyDescent="0.2">
      <c r="A31" s="144">
        <v>1</v>
      </c>
      <c r="B31" s="144">
        <v>2</v>
      </c>
      <c r="C31" s="146" t="s">
        <v>536</v>
      </c>
      <c r="D31" s="27" t="s">
        <v>69</v>
      </c>
      <c r="E31" s="138" t="s">
        <v>465</v>
      </c>
      <c r="F31" s="142">
        <v>1</v>
      </c>
      <c r="G31" s="138" t="s">
        <v>480</v>
      </c>
      <c r="H31" s="130">
        <v>4755000</v>
      </c>
      <c r="I31" s="142">
        <v>1</v>
      </c>
      <c r="J31" s="138" t="s">
        <v>480</v>
      </c>
      <c r="K31" s="130">
        <v>4755000</v>
      </c>
      <c r="L31" s="121">
        <f t="shared" si="0"/>
        <v>1</v>
      </c>
      <c r="M31" s="156"/>
      <c r="N31" s="103">
        <v>0</v>
      </c>
      <c r="O31" s="103">
        <v>4755000</v>
      </c>
      <c r="P31" s="156"/>
    </row>
    <row r="32" spans="1:20" ht="22.5" x14ac:dyDescent="0.2">
      <c r="A32" s="144">
        <v>1</v>
      </c>
      <c r="B32" s="144">
        <v>3</v>
      </c>
      <c r="C32" s="146" t="s">
        <v>543</v>
      </c>
      <c r="D32" s="27" t="s">
        <v>72</v>
      </c>
      <c r="E32" s="141" t="s">
        <v>466</v>
      </c>
      <c r="F32" s="142">
        <v>12</v>
      </c>
      <c r="G32" s="138" t="s">
        <v>479</v>
      </c>
      <c r="H32" s="130">
        <v>7800000</v>
      </c>
      <c r="I32" s="142">
        <v>12</v>
      </c>
      <c r="J32" s="138" t="s">
        <v>479</v>
      </c>
      <c r="K32" s="130">
        <v>7800000</v>
      </c>
      <c r="L32" s="121">
        <f t="shared" si="0"/>
        <v>1</v>
      </c>
      <c r="M32" s="156"/>
      <c r="N32" s="103">
        <v>0</v>
      </c>
      <c r="O32" s="103">
        <v>7800000</v>
      </c>
      <c r="P32" s="156"/>
    </row>
    <row r="33" spans="1:18" x14ac:dyDescent="0.2">
      <c r="A33" s="144">
        <v>1</v>
      </c>
      <c r="B33" s="144">
        <v>3</v>
      </c>
      <c r="C33" s="146" t="s">
        <v>536</v>
      </c>
      <c r="D33" s="27" t="s">
        <v>74</v>
      </c>
      <c r="E33" s="138" t="s">
        <v>535</v>
      </c>
      <c r="F33" s="142">
        <v>1</v>
      </c>
      <c r="G33" s="138" t="s">
        <v>480</v>
      </c>
      <c r="H33" s="130">
        <v>3000000</v>
      </c>
      <c r="I33" s="142"/>
      <c r="J33" s="138"/>
      <c r="K33" s="130">
        <v>0</v>
      </c>
      <c r="L33" s="121">
        <f t="shared" si="0"/>
        <v>0</v>
      </c>
      <c r="M33" s="156"/>
      <c r="N33" s="103">
        <v>0</v>
      </c>
      <c r="O33" s="156"/>
      <c r="P33" s="156"/>
    </row>
    <row r="34" spans="1:18" ht="22.5" x14ac:dyDescent="0.2">
      <c r="A34" s="144">
        <v>1</v>
      </c>
      <c r="B34" s="144">
        <v>4</v>
      </c>
      <c r="C34" s="146" t="s">
        <v>543</v>
      </c>
      <c r="D34" s="113" t="s">
        <v>184</v>
      </c>
      <c r="E34" s="138" t="s">
        <v>467</v>
      </c>
      <c r="F34" s="142">
        <v>1</v>
      </c>
      <c r="G34" s="138" t="s">
        <v>480</v>
      </c>
      <c r="H34" s="130">
        <v>5125000</v>
      </c>
      <c r="I34" s="142">
        <v>1</v>
      </c>
      <c r="J34" s="138" t="s">
        <v>480</v>
      </c>
      <c r="K34" s="130">
        <v>5125000</v>
      </c>
      <c r="L34" s="121">
        <f t="shared" si="0"/>
        <v>1</v>
      </c>
      <c r="M34" s="156"/>
      <c r="N34" s="103">
        <v>0</v>
      </c>
      <c r="O34" s="103">
        <v>5125000</v>
      </c>
      <c r="P34" s="156"/>
    </row>
    <row r="35" spans="1:18" ht="22.5" x14ac:dyDescent="0.2">
      <c r="A35" s="144">
        <v>1</v>
      </c>
      <c r="B35" s="144">
        <v>4</v>
      </c>
      <c r="C35" s="146" t="s">
        <v>536</v>
      </c>
      <c r="D35" s="113" t="s">
        <v>444</v>
      </c>
      <c r="E35" s="138" t="s">
        <v>468</v>
      </c>
      <c r="F35" s="142">
        <v>2</v>
      </c>
      <c r="G35" s="138" t="s">
        <v>480</v>
      </c>
      <c r="H35" s="130">
        <v>8000000</v>
      </c>
      <c r="I35" s="142">
        <v>1</v>
      </c>
      <c r="J35" s="138" t="s">
        <v>480</v>
      </c>
      <c r="K35" s="130">
        <v>4520000</v>
      </c>
      <c r="L35" s="121">
        <f t="shared" si="0"/>
        <v>0.56499999999999995</v>
      </c>
      <c r="M35" s="156"/>
      <c r="N35" s="103">
        <v>0</v>
      </c>
      <c r="O35" s="103">
        <v>4520000</v>
      </c>
      <c r="P35" s="156"/>
    </row>
    <row r="36" spans="1:18" ht="22.5" x14ac:dyDescent="0.2">
      <c r="A36" s="144">
        <v>1</v>
      </c>
      <c r="B36" s="144">
        <v>4</v>
      </c>
      <c r="C36" s="146" t="s">
        <v>537</v>
      </c>
      <c r="D36" s="113" t="s">
        <v>446</v>
      </c>
      <c r="E36" s="138" t="s">
        <v>469</v>
      </c>
      <c r="F36" s="142">
        <v>1</v>
      </c>
      <c r="G36" s="138" t="s">
        <v>480</v>
      </c>
      <c r="H36" s="130">
        <v>2465000</v>
      </c>
      <c r="I36" s="142">
        <v>1</v>
      </c>
      <c r="J36" s="138" t="s">
        <v>480</v>
      </c>
      <c r="K36" s="130">
        <v>2465000</v>
      </c>
      <c r="L36" s="121">
        <f t="shared" si="0"/>
        <v>1</v>
      </c>
      <c r="M36" s="156"/>
      <c r="N36" s="103">
        <v>0</v>
      </c>
      <c r="O36" s="103">
        <v>2465000</v>
      </c>
      <c r="P36" s="156"/>
    </row>
    <row r="37" spans="1:18" ht="22.5" x14ac:dyDescent="0.2">
      <c r="A37" s="144">
        <v>1</v>
      </c>
      <c r="B37" s="144">
        <v>4</v>
      </c>
      <c r="C37" s="146" t="s">
        <v>538</v>
      </c>
      <c r="D37" s="113" t="s">
        <v>190</v>
      </c>
      <c r="E37" s="141" t="s">
        <v>470</v>
      </c>
      <c r="F37" s="142">
        <v>1</v>
      </c>
      <c r="G37" s="138" t="s">
        <v>480</v>
      </c>
      <c r="H37" s="130">
        <v>4475000</v>
      </c>
      <c r="I37" s="142">
        <v>1</v>
      </c>
      <c r="J37" s="138" t="s">
        <v>480</v>
      </c>
      <c r="K37" s="130">
        <v>4475000</v>
      </c>
      <c r="L37" s="121">
        <f t="shared" si="0"/>
        <v>1</v>
      </c>
      <c r="M37" s="156"/>
      <c r="N37" s="103">
        <v>0</v>
      </c>
      <c r="O37" s="103">
        <v>4475000</v>
      </c>
      <c r="P37" s="156"/>
    </row>
    <row r="38" spans="1:18" x14ac:dyDescent="0.2">
      <c r="A38" s="144">
        <v>1</v>
      </c>
      <c r="B38" s="144">
        <v>4</v>
      </c>
      <c r="C38" s="146" t="s">
        <v>539</v>
      </c>
      <c r="D38" s="27" t="s">
        <v>76</v>
      </c>
      <c r="E38" s="138" t="s">
        <v>471</v>
      </c>
      <c r="F38" s="142">
        <v>1</v>
      </c>
      <c r="G38" s="138" t="s">
        <v>480</v>
      </c>
      <c r="H38" s="130">
        <v>3220000</v>
      </c>
      <c r="I38" s="142"/>
      <c r="J38" s="138"/>
      <c r="K38" s="130">
        <v>0</v>
      </c>
      <c r="L38" s="121">
        <f t="shared" si="0"/>
        <v>0</v>
      </c>
      <c r="M38" s="156"/>
      <c r="N38" s="103">
        <v>0</v>
      </c>
      <c r="O38" s="156"/>
      <c r="P38" s="156"/>
    </row>
    <row r="39" spans="1:18" ht="22.5" x14ac:dyDescent="0.2">
      <c r="A39" s="144">
        <v>1</v>
      </c>
      <c r="B39" s="144">
        <v>4</v>
      </c>
      <c r="C39" s="146" t="s">
        <v>541</v>
      </c>
      <c r="D39" s="113" t="s">
        <v>196</v>
      </c>
      <c r="E39" s="138" t="s">
        <v>472</v>
      </c>
      <c r="F39" s="142">
        <v>1</v>
      </c>
      <c r="G39" s="138" t="s">
        <v>480</v>
      </c>
      <c r="H39" s="130">
        <v>2500000</v>
      </c>
      <c r="I39" s="142">
        <v>1</v>
      </c>
      <c r="J39" s="138" t="s">
        <v>480</v>
      </c>
      <c r="K39" s="130">
        <v>2500000</v>
      </c>
      <c r="L39" s="121">
        <f t="shared" si="0"/>
        <v>1</v>
      </c>
      <c r="M39" s="156"/>
      <c r="N39" s="103">
        <v>2500000</v>
      </c>
      <c r="O39" s="156"/>
      <c r="P39" s="156"/>
    </row>
    <row r="40" spans="1:18" x14ac:dyDescent="0.2">
      <c r="A40" s="144">
        <v>1</v>
      </c>
      <c r="B40" s="144">
        <v>4</v>
      </c>
      <c r="C40" s="146" t="s">
        <v>544</v>
      </c>
      <c r="D40" s="27" t="s">
        <v>77</v>
      </c>
      <c r="E40" s="138" t="s">
        <v>473</v>
      </c>
      <c r="F40" s="142">
        <v>1</v>
      </c>
      <c r="G40" s="138" t="s">
        <v>480</v>
      </c>
      <c r="H40" s="130">
        <v>3150000</v>
      </c>
      <c r="I40" s="142">
        <v>1</v>
      </c>
      <c r="J40" s="138" t="s">
        <v>480</v>
      </c>
      <c r="K40" s="130">
        <v>3150000</v>
      </c>
      <c r="L40" s="121">
        <f t="shared" si="0"/>
        <v>1</v>
      </c>
      <c r="M40" s="156"/>
      <c r="N40" s="103">
        <v>0</v>
      </c>
      <c r="O40" s="103">
        <v>3150000</v>
      </c>
      <c r="P40" s="156"/>
    </row>
    <row r="41" spans="1:18" ht="22.5" x14ac:dyDescent="0.2">
      <c r="A41" s="144">
        <v>1</v>
      </c>
      <c r="B41" s="144">
        <v>4</v>
      </c>
      <c r="C41" s="146" t="s">
        <v>545</v>
      </c>
      <c r="D41" s="113" t="s">
        <v>167</v>
      </c>
      <c r="E41" s="141" t="s">
        <v>474</v>
      </c>
      <c r="F41" s="142">
        <v>3</v>
      </c>
      <c r="G41" s="138" t="s">
        <v>480</v>
      </c>
      <c r="H41" s="130">
        <v>99797300</v>
      </c>
      <c r="I41" s="142">
        <v>3</v>
      </c>
      <c r="J41" s="138" t="s">
        <v>480</v>
      </c>
      <c r="K41" s="130">
        <v>95897300</v>
      </c>
      <c r="L41" s="121">
        <f t="shared" si="0"/>
        <v>0.96092078643410195</v>
      </c>
      <c r="M41" s="156"/>
      <c r="N41" s="103">
        <v>8550000</v>
      </c>
      <c r="O41" s="103">
        <v>87347300</v>
      </c>
      <c r="P41" s="156"/>
      <c r="R41" s="64"/>
    </row>
    <row r="42" spans="1:18" ht="22.5" x14ac:dyDescent="0.2">
      <c r="A42" s="144">
        <v>1</v>
      </c>
      <c r="B42" s="144">
        <v>4</v>
      </c>
      <c r="C42" s="146" t="s">
        <v>546</v>
      </c>
      <c r="D42" s="27" t="s">
        <v>79</v>
      </c>
      <c r="E42" s="135" t="s">
        <v>475</v>
      </c>
      <c r="F42" s="142">
        <v>2</v>
      </c>
      <c r="G42" s="138" t="s">
        <v>480</v>
      </c>
      <c r="H42" s="130">
        <v>9500000</v>
      </c>
      <c r="I42" s="142">
        <v>2</v>
      </c>
      <c r="J42" s="138" t="s">
        <v>480</v>
      </c>
      <c r="K42" s="152">
        <v>9500000</v>
      </c>
      <c r="L42" s="121">
        <f t="shared" si="0"/>
        <v>1</v>
      </c>
      <c r="M42" s="156"/>
      <c r="N42" s="103">
        <v>7500000</v>
      </c>
      <c r="O42" s="103">
        <v>2000000</v>
      </c>
      <c r="P42" s="156"/>
    </row>
    <row r="43" spans="1:18" ht="22.5" x14ac:dyDescent="0.2">
      <c r="A43" s="144">
        <v>1</v>
      </c>
      <c r="B43" s="144">
        <v>4</v>
      </c>
      <c r="C43" s="146" t="s">
        <v>542</v>
      </c>
      <c r="D43" s="113" t="s">
        <v>168</v>
      </c>
      <c r="E43" s="138" t="s">
        <v>476</v>
      </c>
      <c r="F43" s="142">
        <v>1</v>
      </c>
      <c r="G43" s="138" t="s">
        <v>480</v>
      </c>
      <c r="H43" s="130">
        <v>4000000</v>
      </c>
      <c r="I43" s="142">
        <v>1</v>
      </c>
      <c r="J43" s="138" t="s">
        <v>480</v>
      </c>
      <c r="K43" s="130">
        <v>4000000</v>
      </c>
      <c r="L43" s="121">
        <f t="shared" si="0"/>
        <v>1</v>
      </c>
      <c r="M43" s="156"/>
      <c r="N43" s="103">
        <v>0</v>
      </c>
      <c r="O43" s="103">
        <v>4000000</v>
      </c>
      <c r="P43" s="156"/>
    </row>
    <row r="44" spans="1:18" x14ac:dyDescent="0.2">
      <c r="A44" s="144">
        <v>1</v>
      </c>
      <c r="B44" s="144">
        <v>5</v>
      </c>
      <c r="C44" s="146" t="s">
        <v>547</v>
      </c>
      <c r="D44" s="27" t="s">
        <v>81</v>
      </c>
      <c r="E44" s="138" t="s">
        <v>477</v>
      </c>
      <c r="F44" s="142">
        <v>700</v>
      </c>
      <c r="G44" s="138" t="s">
        <v>482</v>
      </c>
      <c r="H44" s="130">
        <v>105000000</v>
      </c>
      <c r="I44" s="142">
        <v>700</v>
      </c>
      <c r="J44" s="138" t="s">
        <v>482</v>
      </c>
      <c r="K44" s="130">
        <v>105000000</v>
      </c>
      <c r="L44" s="121">
        <f t="shared" si="0"/>
        <v>1</v>
      </c>
      <c r="M44" s="156"/>
      <c r="N44" s="103">
        <v>0</v>
      </c>
      <c r="O44" s="156"/>
      <c r="P44" s="63">
        <v>105000000</v>
      </c>
    </row>
    <row r="45" spans="1:18" x14ac:dyDescent="0.2">
      <c r="A45" s="144">
        <v>1</v>
      </c>
      <c r="B45" s="144">
        <v>5</v>
      </c>
      <c r="C45" s="146" t="s">
        <v>549</v>
      </c>
      <c r="D45" s="27" t="s">
        <v>83</v>
      </c>
      <c r="E45" s="138" t="s">
        <v>478</v>
      </c>
      <c r="F45" s="142">
        <v>1</v>
      </c>
      <c r="G45" s="138" t="s">
        <v>480</v>
      </c>
      <c r="H45" s="130">
        <v>2275000</v>
      </c>
      <c r="I45" s="142">
        <v>1</v>
      </c>
      <c r="J45" s="138" t="s">
        <v>480</v>
      </c>
      <c r="K45" s="130">
        <v>2275000</v>
      </c>
      <c r="L45" s="121">
        <f t="shared" si="0"/>
        <v>1</v>
      </c>
      <c r="M45" s="156"/>
      <c r="N45" s="103">
        <v>0</v>
      </c>
      <c r="O45" s="103">
        <v>2275000</v>
      </c>
      <c r="P45" s="156"/>
    </row>
    <row r="46" spans="1:18" ht="20.25" customHeight="1" x14ac:dyDescent="0.2">
      <c r="A46" s="124"/>
      <c r="B46" s="124"/>
      <c r="C46" s="115"/>
      <c r="D46" s="117" t="s">
        <v>84</v>
      </c>
      <c r="E46" s="139"/>
      <c r="F46" s="124"/>
      <c r="G46" s="124"/>
      <c r="H46" s="153">
        <v>1232342250</v>
      </c>
      <c r="I46" s="124"/>
      <c r="J46" s="124"/>
      <c r="K46" s="153">
        <f>SUM(K47:K64)</f>
        <v>1201782083</v>
      </c>
      <c r="L46" s="123">
        <f t="shared" si="0"/>
        <v>0.97520155865791347</v>
      </c>
      <c r="M46" s="132">
        <f>SUM(M47:M64)</f>
        <v>1119625433</v>
      </c>
      <c r="N46" s="132">
        <f t="shared" ref="N46:P46" si="1">SUM(N47:N64)</f>
        <v>14178000</v>
      </c>
      <c r="O46" s="132">
        <f t="shared" si="1"/>
        <v>67978650</v>
      </c>
      <c r="P46" s="132">
        <f t="shared" si="1"/>
        <v>0</v>
      </c>
    </row>
    <row r="47" spans="1:18" ht="22.5" x14ac:dyDescent="0.2">
      <c r="A47" s="142">
        <v>2</v>
      </c>
      <c r="B47" s="142">
        <v>1</v>
      </c>
      <c r="C47" s="143" t="s">
        <v>543</v>
      </c>
      <c r="D47" s="113" t="s">
        <v>169</v>
      </c>
      <c r="E47" s="138" t="s">
        <v>530</v>
      </c>
      <c r="F47" s="142">
        <v>8</v>
      </c>
      <c r="G47" s="138" t="s">
        <v>531</v>
      </c>
      <c r="H47" s="130">
        <v>82600000</v>
      </c>
      <c r="I47" s="142">
        <v>8</v>
      </c>
      <c r="J47" s="138" t="s">
        <v>531</v>
      </c>
      <c r="K47" s="130">
        <v>82600000</v>
      </c>
      <c r="L47" s="121">
        <f t="shared" si="0"/>
        <v>1</v>
      </c>
      <c r="M47" s="103">
        <v>82600000</v>
      </c>
      <c r="N47" s="156"/>
      <c r="O47" s="156"/>
      <c r="P47" s="156"/>
    </row>
    <row r="48" spans="1:18" x14ac:dyDescent="0.2">
      <c r="A48" s="142">
        <v>2</v>
      </c>
      <c r="B48" s="142">
        <v>1</v>
      </c>
      <c r="C48" s="143" t="s">
        <v>548</v>
      </c>
      <c r="D48" s="27" t="s">
        <v>87</v>
      </c>
      <c r="E48" s="138" t="s">
        <v>529</v>
      </c>
      <c r="F48" s="142">
        <v>1</v>
      </c>
      <c r="G48" s="138" t="s">
        <v>480</v>
      </c>
      <c r="H48" s="130">
        <v>19250000</v>
      </c>
      <c r="I48" s="142">
        <v>1</v>
      </c>
      <c r="J48" s="138" t="s">
        <v>480</v>
      </c>
      <c r="K48" s="130">
        <v>19250000</v>
      </c>
      <c r="L48" s="121">
        <f t="shared" si="0"/>
        <v>1</v>
      </c>
      <c r="M48" s="103">
        <v>10800000</v>
      </c>
      <c r="N48" s="103">
        <v>7800000</v>
      </c>
      <c r="O48" s="156">
        <v>650000</v>
      </c>
      <c r="P48" s="156"/>
    </row>
    <row r="49" spans="1:16" ht="22.5" x14ac:dyDescent="0.2">
      <c r="A49" s="142">
        <v>2</v>
      </c>
      <c r="B49" s="142">
        <v>2</v>
      </c>
      <c r="C49" s="143" t="s">
        <v>536</v>
      </c>
      <c r="D49" s="113" t="s">
        <v>170</v>
      </c>
      <c r="E49" s="138" t="s">
        <v>528</v>
      </c>
      <c r="F49" s="142">
        <v>21</v>
      </c>
      <c r="G49" s="138" t="s">
        <v>507</v>
      </c>
      <c r="H49" s="130">
        <v>73250000</v>
      </c>
      <c r="I49" s="142">
        <v>21</v>
      </c>
      <c r="J49" s="138" t="s">
        <v>507</v>
      </c>
      <c r="K49" s="130">
        <v>73250000</v>
      </c>
      <c r="L49" s="121">
        <f t="shared" si="0"/>
        <v>1</v>
      </c>
      <c r="M49" s="103">
        <v>73250000</v>
      </c>
      <c r="N49" s="156"/>
      <c r="O49" s="156"/>
      <c r="P49" s="156"/>
    </row>
    <row r="50" spans="1:16" x14ac:dyDescent="0.2">
      <c r="A50" s="142">
        <v>2</v>
      </c>
      <c r="B50" s="142">
        <v>2</v>
      </c>
      <c r="C50" s="143" t="s">
        <v>544</v>
      </c>
      <c r="D50" s="27" t="s">
        <v>91</v>
      </c>
      <c r="E50" s="138" t="s">
        <v>527</v>
      </c>
      <c r="F50" s="142">
        <v>21</v>
      </c>
      <c r="G50" s="138" t="s">
        <v>507</v>
      </c>
      <c r="H50" s="130">
        <v>11340000</v>
      </c>
      <c r="I50" s="142">
        <v>21</v>
      </c>
      <c r="J50" s="138" t="s">
        <v>507</v>
      </c>
      <c r="K50" s="130">
        <v>0</v>
      </c>
      <c r="L50" s="121">
        <f t="shared" si="0"/>
        <v>0</v>
      </c>
      <c r="M50" s="103">
        <v>0</v>
      </c>
      <c r="N50" s="156"/>
      <c r="O50" s="156"/>
      <c r="P50" s="156"/>
    </row>
    <row r="51" spans="1:16" x14ac:dyDescent="0.2">
      <c r="A51" s="142">
        <v>2</v>
      </c>
      <c r="B51" s="142">
        <v>2</v>
      </c>
      <c r="C51" s="143" t="s">
        <v>550</v>
      </c>
      <c r="D51" s="27" t="s">
        <v>92</v>
      </c>
      <c r="E51" s="138" t="s">
        <v>526</v>
      </c>
      <c r="F51" s="142">
        <v>1</v>
      </c>
      <c r="G51" s="138" t="s">
        <v>480</v>
      </c>
      <c r="H51" s="130">
        <v>10900000</v>
      </c>
      <c r="I51" s="142">
        <v>1</v>
      </c>
      <c r="J51" s="138" t="s">
        <v>480</v>
      </c>
      <c r="K51" s="130">
        <v>10900000</v>
      </c>
      <c r="L51" s="121">
        <f t="shared" si="0"/>
        <v>1</v>
      </c>
      <c r="M51" s="103">
        <v>10900000</v>
      </c>
      <c r="N51" s="156"/>
      <c r="O51" s="156"/>
      <c r="P51" s="156"/>
    </row>
    <row r="52" spans="1:16" x14ac:dyDescent="0.2">
      <c r="A52" s="142">
        <v>2</v>
      </c>
      <c r="B52" s="142">
        <v>3</v>
      </c>
      <c r="C52" s="143" t="s">
        <v>543</v>
      </c>
      <c r="D52" s="27" t="s">
        <v>94</v>
      </c>
      <c r="E52" s="138" t="s">
        <v>525</v>
      </c>
      <c r="F52" s="142">
        <v>250</v>
      </c>
      <c r="G52" s="138" t="s">
        <v>532</v>
      </c>
      <c r="H52" s="130">
        <v>176370500</v>
      </c>
      <c r="I52" s="142">
        <v>250</v>
      </c>
      <c r="J52" s="138" t="s">
        <v>532</v>
      </c>
      <c r="K52" s="130">
        <v>176370500</v>
      </c>
      <c r="L52" s="121">
        <f t="shared" si="0"/>
        <v>1</v>
      </c>
      <c r="M52" s="103">
        <v>176370500</v>
      </c>
      <c r="N52" s="156"/>
      <c r="O52" s="156"/>
      <c r="P52" s="156"/>
    </row>
    <row r="53" spans="1:16" ht="22.5" x14ac:dyDescent="0.2">
      <c r="A53" s="142">
        <v>2</v>
      </c>
      <c r="B53" s="142">
        <v>3</v>
      </c>
      <c r="C53" s="143" t="s">
        <v>545</v>
      </c>
      <c r="D53" s="113" t="s">
        <v>171</v>
      </c>
      <c r="E53" s="138" t="s">
        <v>524</v>
      </c>
      <c r="F53" s="142">
        <v>175</v>
      </c>
      <c r="G53" s="138" t="s">
        <v>532</v>
      </c>
      <c r="H53" s="130">
        <v>59392500</v>
      </c>
      <c r="I53" s="142">
        <v>175</v>
      </c>
      <c r="J53" s="138" t="s">
        <v>532</v>
      </c>
      <c r="K53" s="130">
        <v>59392500</v>
      </c>
      <c r="L53" s="121">
        <f t="shared" si="0"/>
        <v>1</v>
      </c>
      <c r="M53" s="103">
        <v>59392500</v>
      </c>
      <c r="N53" s="156"/>
      <c r="O53" s="156"/>
      <c r="P53" s="156"/>
    </row>
    <row r="54" spans="1:16" ht="22.5" x14ac:dyDescent="0.2">
      <c r="A54" s="142">
        <v>2</v>
      </c>
      <c r="B54" s="142">
        <v>3</v>
      </c>
      <c r="C54" s="143" t="s">
        <v>552</v>
      </c>
      <c r="D54" s="113" t="s">
        <v>172</v>
      </c>
      <c r="E54" s="138" t="s">
        <v>522</v>
      </c>
      <c r="F54" s="142">
        <v>19</v>
      </c>
      <c r="G54" s="138" t="s">
        <v>523</v>
      </c>
      <c r="H54" s="130">
        <v>194350000</v>
      </c>
      <c r="I54" s="142">
        <v>19</v>
      </c>
      <c r="J54" s="138" t="s">
        <v>523</v>
      </c>
      <c r="K54" s="130">
        <v>194350000</v>
      </c>
      <c r="L54" s="121">
        <f t="shared" si="0"/>
        <v>1</v>
      </c>
      <c r="M54" s="103">
        <v>194350000</v>
      </c>
      <c r="N54" s="156"/>
      <c r="O54" s="156"/>
      <c r="P54" s="156"/>
    </row>
    <row r="55" spans="1:16" ht="22.5" x14ac:dyDescent="0.2">
      <c r="A55" s="142">
        <v>2</v>
      </c>
      <c r="B55" s="142">
        <v>3</v>
      </c>
      <c r="C55" s="143" t="s">
        <v>553</v>
      </c>
      <c r="D55" s="113" t="s">
        <v>173</v>
      </c>
      <c r="E55" s="138" t="s">
        <v>533</v>
      </c>
      <c r="F55" s="142">
        <v>1</v>
      </c>
      <c r="G55" s="138" t="s">
        <v>480</v>
      </c>
      <c r="H55" s="130">
        <v>6378000</v>
      </c>
      <c r="I55" s="142">
        <v>1</v>
      </c>
      <c r="J55" s="138" t="s">
        <v>480</v>
      </c>
      <c r="K55" s="130">
        <v>6378000</v>
      </c>
      <c r="L55" s="121">
        <f t="shared" si="0"/>
        <v>1</v>
      </c>
      <c r="M55" s="103"/>
      <c r="N55" s="103">
        <v>6378000</v>
      </c>
      <c r="O55" s="156"/>
      <c r="P55" s="156"/>
    </row>
    <row r="56" spans="1:16" ht="22.5" x14ac:dyDescent="0.2">
      <c r="A56" s="142">
        <v>2</v>
      </c>
      <c r="B56" s="142">
        <v>3</v>
      </c>
      <c r="C56" s="143" t="s">
        <v>553</v>
      </c>
      <c r="D56" s="113" t="s">
        <v>174</v>
      </c>
      <c r="E56" s="138" t="s">
        <v>521</v>
      </c>
      <c r="F56" s="142">
        <v>1</v>
      </c>
      <c r="G56" s="138" t="s">
        <v>480</v>
      </c>
      <c r="H56" s="130">
        <v>15908650</v>
      </c>
      <c r="I56" s="142">
        <v>1</v>
      </c>
      <c r="J56" s="138" t="s">
        <v>480</v>
      </c>
      <c r="K56" s="130">
        <v>15908650</v>
      </c>
      <c r="L56" s="121">
        <f t="shared" si="0"/>
        <v>1</v>
      </c>
      <c r="M56" s="103">
        <v>15908650</v>
      </c>
      <c r="N56" s="156"/>
      <c r="O56" s="156"/>
      <c r="P56" s="156"/>
    </row>
    <row r="57" spans="1:16" ht="22.5" x14ac:dyDescent="0.2">
      <c r="A57" s="142">
        <v>2</v>
      </c>
      <c r="B57" s="142">
        <v>4</v>
      </c>
      <c r="C57" s="143" t="s">
        <v>539</v>
      </c>
      <c r="D57" s="113" t="s">
        <v>175</v>
      </c>
      <c r="E57" s="138" t="s">
        <v>534</v>
      </c>
      <c r="F57" s="142">
        <v>4</v>
      </c>
      <c r="G57" s="138" t="s">
        <v>480</v>
      </c>
      <c r="H57" s="130">
        <v>30000000</v>
      </c>
      <c r="I57" s="142">
        <v>4</v>
      </c>
      <c r="J57" s="138" t="s">
        <v>480</v>
      </c>
      <c r="K57" s="130">
        <v>30000000</v>
      </c>
      <c r="L57" s="121">
        <f t="shared" si="0"/>
        <v>1</v>
      </c>
      <c r="M57" s="103"/>
      <c r="N57" s="103"/>
      <c r="O57" s="103">
        <v>30000000</v>
      </c>
      <c r="P57" s="156"/>
    </row>
    <row r="58" spans="1:16" ht="22.5" x14ac:dyDescent="0.2">
      <c r="A58" s="142">
        <v>2</v>
      </c>
      <c r="B58" s="142">
        <v>4</v>
      </c>
      <c r="C58" s="143" t="s">
        <v>552</v>
      </c>
      <c r="D58" s="113" t="s">
        <v>176</v>
      </c>
      <c r="E58" s="138" t="s">
        <v>520</v>
      </c>
      <c r="F58" s="142">
        <v>1</v>
      </c>
      <c r="G58" s="138" t="s">
        <v>480</v>
      </c>
      <c r="H58" s="130">
        <v>98641350</v>
      </c>
      <c r="I58" s="142">
        <v>1</v>
      </c>
      <c r="J58" s="138" t="s">
        <v>480</v>
      </c>
      <c r="K58" s="130">
        <v>92135000</v>
      </c>
      <c r="L58" s="121">
        <f t="shared" si="0"/>
        <v>0.93404033906673012</v>
      </c>
      <c r="M58" s="103">
        <v>92135000</v>
      </c>
      <c r="N58" s="156"/>
      <c r="O58" s="156"/>
      <c r="P58" s="156"/>
    </row>
    <row r="59" spans="1:16" x14ac:dyDescent="0.2">
      <c r="A59" s="142">
        <v>2</v>
      </c>
      <c r="B59" s="142">
        <v>4</v>
      </c>
      <c r="C59" s="143" t="s">
        <v>547</v>
      </c>
      <c r="D59" s="27" t="s">
        <v>108</v>
      </c>
      <c r="E59" s="138" t="s">
        <v>519</v>
      </c>
      <c r="F59" s="142">
        <v>10</v>
      </c>
      <c r="G59" s="138" t="s">
        <v>480</v>
      </c>
      <c r="H59" s="130">
        <v>56815000</v>
      </c>
      <c r="I59" s="142">
        <v>10</v>
      </c>
      <c r="J59" s="138" t="s">
        <v>480</v>
      </c>
      <c r="K59" s="130">
        <v>56815000</v>
      </c>
      <c r="L59" s="121">
        <f t="shared" si="0"/>
        <v>1</v>
      </c>
      <c r="M59" s="103">
        <v>56815000</v>
      </c>
      <c r="N59" s="156"/>
      <c r="O59" s="156"/>
      <c r="P59" s="156"/>
    </row>
    <row r="60" spans="1:16" ht="22.5" x14ac:dyDescent="0.2">
      <c r="A60" s="142">
        <v>2</v>
      </c>
      <c r="B60" s="142">
        <v>6</v>
      </c>
      <c r="C60" s="143" t="s">
        <v>543</v>
      </c>
      <c r="D60" s="135" t="s">
        <v>454</v>
      </c>
      <c r="E60" s="138" t="s">
        <v>518</v>
      </c>
      <c r="F60" s="142">
        <v>1</v>
      </c>
      <c r="G60" s="138" t="s">
        <v>480</v>
      </c>
      <c r="H60" s="130">
        <v>3450000</v>
      </c>
      <c r="I60" s="142">
        <v>1</v>
      </c>
      <c r="J60" s="138" t="s">
        <v>480</v>
      </c>
      <c r="K60" s="130">
        <v>3450000</v>
      </c>
      <c r="L60" s="121">
        <f t="shared" si="0"/>
        <v>1</v>
      </c>
      <c r="M60" s="103">
        <v>3450000</v>
      </c>
      <c r="N60" s="156"/>
      <c r="O60" s="156"/>
      <c r="P60" s="156"/>
    </row>
    <row r="61" spans="1:16" x14ac:dyDescent="0.2">
      <c r="A61" s="142">
        <v>2</v>
      </c>
      <c r="B61" s="142">
        <v>6</v>
      </c>
      <c r="C61" s="143" t="s">
        <v>536</v>
      </c>
      <c r="D61" s="27" t="s">
        <v>111</v>
      </c>
      <c r="E61" s="138" t="s">
        <v>517</v>
      </c>
      <c r="F61" s="142">
        <v>1</v>
      </c>
      <c r="G61" s="138" t="s">
        <v>480</v>
      </c>
      <c r="H61" s="130">
        <v>13400000</v>
      </c>
      <c r="I61" s="142">
        <v>1</v>
      </c>
      <c r="J61" s="138" t="s">
        <v>480</v>
      </c>
      <c r="K61" s="130">
        <v>7550000</v>
      </c>
      <c r="L61" s="121">
        <f t="shared" si="0"/>
        <v>0.56343283582089554</v>
      </c>
      <c r="M61" s="103">
        <v>7550000</v>
      </c>
      <c r="N61" s="156"/>
      <c r="O61" s="156"/>
      <c r="P61" s="156"/>
    </row>
    <row r="62" spans="1:16" ht="22.5" x14ac:dyDescent="0.2">
      <c r="A62" s="142">
        <v>2</v>
      </c>
      <c r="B62" s="142">
        <v>8</v>
      </c>
      <c r="C62" s="143" t="s">
        <v>536</v>
      </c>
      <c r="D62" s="113" t="s">
        <v>177</v>
      </c>
      <c r="E62" s="138" t="s">
        <v>516</v>
      </c>
      <c r="F62" s="142">
        <v>1</v>
      </c>
      <c r="G62" s="138" t="s">
        <v>480</v>
      </c>
      <c r="H62" s="130">
        <v>98541000</v>
      </c>
      <c r="I62" s="142">
        <v>1</v>
      </c>
      <c r="J62" s="138" t="s">
        <v>480</v>
      </c>
      <c r="K62" s="130">
        <v>98541000</v>
      </c>
      <c r="L62" s="121">
        <f t="shared" si="0"/>
        <v>1</v>
      </c>
      <c r="M62" s="103">
        <v>98541000</v>
      </c>
      <c r="N62" s="156"/>
      <c r="O62" s="156"/>
      <c r="P62" s="156"/>
    </row>
    <row r="63" spans="1:16" ht="22.5" x14ac:dyDescent="0.2">
      <c r="A63" s="142">
        <v>2</v>
      </c>
      <c r="B63" s="142">
        <v>8</v>
      </c>
      <c r="C63" s="143" t="s">
        <v>537</v>
      </c>
      <c r="D63" s="27" t="s">
        <v>115</v>
      </c>
      <c r="E63" s="141" t="s">
        <v>514</v>
      </c>
      <c r="F63" s="142">
        <v>2</v>
      </c>
      <c r="G63" s="138" t="s">
        <v>480</v>
      </c>
      <c r="H63" s="130">
        <v>243955250</v>
      </c>
      <c r="I63" s="142">
        <v>2</v>
      </c>
      <c r="J63" s="138" t="s">
        <v>480</v>
      </c>
      <c r="K63" s="130">
        <v>237562783</v>
      </c>
      <c r="L63" s="121">
        <f t="shared" si="0"/>
        <v>0.97379655900006246</v>
      </c>
      <c r="M63" s="103">
        <v>237562783</v>
      </c>
      <c r="N63" s="156"/>
      <c r="O63" s="156"/>
      <c r="P63" s="156"/>
    </row>
    <row r="64" spans="1:16" x14ac:dyDescent="0.2">
      <c r="A64" s="142">
        <v>2</v>
      </c>
      <c r="B64" s="142">
        <v>8</v>
      </c>
      <c r="C64" s="143" t="s">
        <v>542</v>
      </c>
      <c r="D64" s="27" t="s">
        <v>403</v>
      </c>
      <c r="E64" s="138" t="s">
        <v>515</v>
      </c>
      <c r="F64" s="142">
        <v>1</v>
      </c>
      <c r="G64" s="138" t="s">
        <v>480</v>
      </c>
      <c r="H64" s="130">
        <v>37800000</v>
      </c>
      <c r="I64" s="142">
        <v>1</v>
      </c>
      <c r="J64" s="138" t="s">
        <v>480</v>
      </c>
      <c r="K64" s="130">
        <v>37328650</v>
      </c>
      <c r="L64" s="121">
        <f t="shared" si="0"/>
        <v>0.98753042328042329</v>
      </c>
      <c r="M64" s="103"/>
      <c r="N64" s="103"/>
      <c r="O64" s="103">
        <v>37328650</v>
      </c>
      <c r="P64" s="156"/>
    </row>
    <row r="65" spans="1:18" ht="18" customHeight="1" x14ac:dyDescent="0.2">
      <c r="A65" s="125"/>
      <c r="B65" s="125"/>
      <c r="C65" s="115"/>
      <c r="D65" s="118" t="s">
        <v>117</v>
      </c>
      <c r="E65" s="140"/>
      <c r="F65" s="125"/>
      <c r="G65" s="125"/>
      <c r="H65" s="154">
        <v>130832000</v>
      </c>
      <c r="I65" s="125"/>
      <c r="J65" s="125"/>
      <c r="K65" s="154">
        <v>127572000</v>
      </c>
      <c r="L65" s="126">
        <f t="shared" si="0"/>
        <v>0.97508254861196031</v>
      </c>
      <c r="M65" s="132">
        <f>SUM(M66:M82)</f>
        <v>0</v>
      </c>
      <c r="N65" s="132">
        <f>SUM(N66:N82)</f>
        <v>29950000</v>
      </c>
      <c r="O65" s="132">
        <f t="shared" ref="O65:P65" si="2">SUM(O66:O82)</f>
        <v>97622000</v>
      </c>
      <c r="P65" s="132">
        <f t="shared" si="2"/>
        <v>0</v>
      </c>
    </row>
    <row r="66" spans="1:18" ht="22.5" x14ac:dyDescent="0.2">
      <c r="A66" s="147">
        <v>3</v>
      </c>
      <c r="B66" s="147">
        <v>1</v>
      </c>
      <c r="C66" s="143" t="s">
        <v>536</v>
      </c>
      <c r="D66" s="113" t="s">
        <v>445</v>
      </c>
      <c r="E66" s="138" t="s">
        <v>483</v>
      </c>
      <c r="F66" s="142">
        <v>1</v>
      </c>
      <c r="G66" s="138" t="s">
        <v>480</v>
      </c>
      <c r="H66" s="130">
        <v>16800000</v>
      </c>
      <c r="I66" s="142">
        <v>1</v>
      </c>
      <c r="J66" s="138" t="s">
        <v>480</v>
      </c>
      <c r="K66" s="130">
        <v>16800000</v>
      </c>
      <c r="L66" s="121">
        <f t="shared" si="0"/>
        <v>1</v>
      </c>
      <c r="M66" s="157"/>
      <c r="N66" s="130"/>
      <c r="O66" s="130">
        <v>16800000</v>
      </c>
      <c r="P66" s="158"/>
    </row>
    <row r="67" spans="1:18" ht="22.5" x14ac:dyDescent="0.2">
      <c r="A67" s="147">
        <v>3</v>
      </c>
      <c r="B67" s="147"/>
      <c r="C67" s="143" t="s">
        <v>537</v>
      </c>
      <c r="D67" s="113" t="s">
        <v>178</v>
      </c>
      <c r="E67" s="138" t="s">
        <v>484</v>
      </c>
      <c r="F67" s="142">
        <v>12</v>
      </c>
      <c r="G67" s="138" t="s">
        <v>479</v>
      </c>
      <c r="H67" s="130">
        <v>3960000</v>
      </c>
      <c r="I67" s="142">
        <v>12</v>
      </c>
      <c r="J67" s="138" t="s">
        <v>479</v>
      </c>
      <c r="K67" s="130">
        <v>3960000</v>
      </c>
      <c r="L67" s="121">
        <f t="shared" si="0"/>
        <v>1</v>
      </c>
      <c r="M67" s="156"/>
      <c r="N67" s="130"/>
      <c r="O67" s="130">
        <v>3960000</v>
      </c>
      <c r="P67" s="158"/>
    </row>
    <row r="68" spans="1:18" x14ac:dyDescent="0.2">
      <c r="A68" s="147">
        <v>3</v>
      </c>
      <c r="B68" s="147">
        <v>1</v>
      </c>
      <c r="C68" s="143" t="s">
        <v>546</v>
      </c>
      <c r="D68" s="27" t="s">
        <v>119</v>
      </c>
      <c r="E68" s="138" t="s">
        <v>487</v>
      </c>
      <c r="F68" s="142">
        <v>20</v>
      </c>
      <c r="G68" s="138" t="s">
        <v>485</v>
      </c>
      <c r="H68" s="130">
        <v>2000000</v>
      </c>
      <c r="I68" s="142">
        <v>20</v>
      </c>
      <c r="J68" s="138" t="s">
        <v>485</v>
      </c>
      <c r="K68" s="130">
        <v>0</v>
      </c>
      <c r="L68" s="121">
        <f t="shared" si="0"/>
        <v>0</v>
      </c>
      <c r="M68" s="156"/>
      <c r="N68" s="130"/>
      <c r="O68" s="130">
        <v>0</v>
      </c>
      <c r="P68" s="158"/>
    </row>
    <row r="69" spans="1:18" x14ac:dyDescent="0.2">
      <c r="A69" s="147">
        <v>3</v>
      </c>
      <c r="B69" s="147">
        <v>1</v>
      </c>
      <c r="C69" s="143" t="s">
        <v>554</v>
      </c>
      <c r="D69" s="27" t="s">
        <v>120</v>
      </c>
      <c r="E69" s="138" t="s">
        <v>486</v>
      </c>
      <c r="F69" s="142">
        <v>1</v>
      </c>
      <c r="G69" s="138" t="s">
        <v>480</v>
      </c>
      <c r="H69" s="130">
        <v>6040000</v>
      </c>
      <c r="I69" s="142">
        <v>1</v>
      </c>
      <c r="J69" s="138" t="s">
        <v>480</v>
      </c>
      <c r="K69" s="130">
        <v>6040000</v>
      </c>
      <c r="L69" s="121">
        <f t="shared" si="0"/>
        <v>1</v>
      </c>
      <c r="M69" s="156"/>
      <c r="N69" s="130"/>
      <c r="O69" s="130">
        <v>6040000</v>
      </c>
      <c r="P69" s="158"/>
    </row>
    <row r="70" spans="1:18" x14ac:dyDescent="0.2">
      <c r="A70" s="147">
        <v>3</v>
      </c>
      <c r="B70" s="147">
        <v>2</v>
      </c>
      <c r="C70" s="143" t="s">
        <v>543</v>
      </c>
      <c r="D70" s="27" t="s">
        <v>122</v>
      </c>
      <c r="E70" s="138" t="s">
        <v>488</v>
      </c>
      <c r="F70" s="142">
        <v>1</v>
      </c>
      <c r="G70" s="138" t="s">
        <v>480</v>
      </c>
      <c r="H70" s="130">
        <v>4250000</v>
      </c>
      <c r="I70" s="142">
        <v>1</v>
      </c>
      <c r="J70" s="138" t="s">
        <v>480</v>
      </c>
      <c r="K70" s="130">
        <v>4250000</v>
      </c>
      <c r="L70" s="121">
        <f t="shared" si="0"/>
        <v>1</v>
      </c>
      <c r="M70" s="156"/>
      <c r="N70" s="130"/>
      <c r="O70" s="130">
        <v>4250000</v>
      </c>
      <c r="P70" s="158"/>
    </row>
    <row r="71" spans="1:18" ht="22.5" x14ac:dyDescent="0.2">
      <c r="A71" s="147">
        <v>3</v>
      </c>
      <c r="B71" s="147">
        <v>2</v>
      </c>
      <c r="C71" s="143" t="s">
        <v>538</v>
      </c>
      <c r="D71" s="113" t="s">
        <v>188</v>
      </c>
      <c r="E71" s="138" t="s">
        <v>489</v>
      </c>
      <c r="F71" s="142">
        <v>1</v>
      </c>
      <c r="G71" s="138" t="s">
        <v>480</v>
      </c>
      <c r="H71" s="130">
        <v>3000000</v>
      </c>
      <c r="I71" s="142">
        <v>1</v>
      </c>
      <c r="J71" s="138" t="s">
        <v>480</v>
      </c>
      <c r="K71" s="130">
        <v>3000000</v>
      </c>
      <c r="L71" s="121">
        <f t="shared" si="0"/>
        <v>1</v>
      </c>
      <c r="M71" s="156"/>
      <c r="N71" s="130"/>
      <c r="O71" s="130">
        <v>3000000</v>
      </c>
      <c r="P71" s="158"/>
      <c r="R71" s="52" t="s">
        <v>164</v>
      </c>
    </row>
    <row r="72" spans="1:18" ht="22.5" x14ac:dyDescent="0.2">
      <c r="A72" s="147">
        <v>3</v>
      </c>
      <c r="B72" s="147">
        <v>2</v>
      </c>
      <c r="C72" s="143" t="s">
        <v>539</v>
      </c>
      <c r="D72" s="113" t="s">
        <v>187</v>
      </c>
      <c r="E72" s="141" t="s">
        <v>490</v>
      </c>
      <c r="F72" s="142">
        <v>35</v>
      </c>
      <c r="G72" s="138" t="s">
        <v>480</v>
      </c>
      <c r="H72" s="130">
        <v>17500000</v>
      </c>
      <c r="I72" s="142">
        <v>35</v>
      </c>
      <c r="J72" s="138" t="s">
        <v>480</v>
      </c>
      <c r="K72" s="130">
        <v>17500000</v>
      </c>
      <c r="L72" s="121">
        <f t="shared" si="0"/>
        <v>1</v>
      </c>
      <c r="M72" s="156"/>
      <c r="N72" s="130"/>
      <c r="O72" s="130">
        <v>17500000</v>
      </c>
      <c r="P72" s="158"/>
    </row>
    <row r="73" spans="1:18" x14ac:dyDescent="0.2">
      <c r="A73" s="147">
        <v>3</v>
      </c>
      <c r="B73" s="147">
        <v>2</v>
      </c>
      <c r="C73" s="143" t="s">
        <v>555</v>
      </c>
      <c r="D73" s="27" t="s">
        <v>123</v>
      </c>
      <c r="E73" s="138" t="s">
        <v>491</v>
      </c>
      <c r="F73" s="142">
        <v>19</v>
      </c>
      <c r="G73" s="138" t="s">
        <v>492</v>
      </c>
      <c r="H73" s="130">
        <v>5700000</v>
      </c>
      <c r="I73" s="142">
        <v>19</v>
      </c>
      <c r="J73" s="138" t="s">
        <v>492</v>
      </c>
      <c r="K73" s="130">
        <v>5700000</v>
      </c>
      <c r="L73" s="121">
        <f t="shared" si="0"/>
        <v>1</v>
      </c>
      <c r="M73" s="156"/>
      <c r="N73" s="130"/>
      <c r="O73" s="130">
        <v>5700000</v>
      </c>
      <c r="P73" s="158"/>
    </row>
    <row r="74" spans="1:18" x14ac:dyDescent="0.2">
      <c r="A74" s="147">
        <v>3</v>
      </c>
      <c r="B74" s="147">
        <v>2</v>
      </c>
      <c r="C74" s="143" t="s">
        <v>546</v>
      </c>
      <c r="D74" s="27" t="s">
        <v>124</v>
      </c>
      <c r="E74" s="138" t="s">
        <v>493</v>
      </c>
      <c r="F74" s="142">
        <v>5</v>
      </c>
      <c r="G74" s="138" t="s">
        <v>480</v>
      </c>
      <c r="H74" s="130">
        <v>13000000</v>
      </c>
      <c r="I74" s="142">
        <v>5</v>
      </c>
      <c r="J74" s="138" t="s">
        <v>480</v>
      </c>
      <c r="K74" s="130">
        <v>13000000</v>
      </c>
      <c r="L74" s="121">
        <f t="shared" si="0"/>
        <v>1</v>
      </c>
      <c r="M74" s="156"/>
      <c r="N74" s="130"/>
      <c r="O74" s="130">
        <v>13000000</v>
      </c>
      <c r="P74" s="158"/>
    </row>
    <row r="75" spans="1:18" ht="22.5" x14ac:dyDescent="0.2">
      <c r="A75" s="147">
        <v>3</v>
      </c>
      <c r="B75" s="147">
        <v>2</v>
      </c>
      <c r="C75" s="143" t="s">
        <v>542</v>
      </c>
      <c r="D75" s="27" t="s">
        <v>125</v>
      </c>
      <c r="E75" s="141" t="s">
        <v>490</v>
      </c>
      <c r="F75" s="142">
        <v>35</v>
      </c>
      <c r="G75" s="138" t="s">
        <v>480</v>
      </c>
      <c r="H75" s="130">
        <v>17500000</v>
      </c>
      <c r="I75" s="142">
        <v>35</v>
      </c>
      <c r="J75" s="138" t="s">
        <v>480</v>
      </c>
      <c r="K75" s="130">
        <v>17500000</v>
      </c>
      <c r="L75" s="121">
        <f t="shared" si="0"/>
        <v>1</v>
      </c>
      <c r="M75" s="156"/>
      <c r="N75" s="130"/>
      <c r="O75" s="130">
        <v>17500000</v>
      </c>
      <c r="P75" s="158"/>
    </row>
    <row r="76" spans="1:18" x14ac:dyDescent="0.2">
      <c r="A76" s="147">
        <v>3</v>
      </c>
      <c r="B76" s="147">
        <v>3</v>
      </c>
      <c r="C76" s="143" t="s">
        <v>555</v>
      </c>
      <c r="D76" s="27" t="s">
        <v>127</v>
      </c>
      <c r="E76" s="138" t="s">
        <v>494</v>
      </c>
      <c r="F76" s="142">
        <v>1</v>
      </c>
      <c r="G76" s="138" t="s">
        <v>480</v>
      </c>
      <c r="H76" s="130">
        <v>2117000</v>
      </c>
      <c r="I76" s="142">
        <v>1</v>
      </c>
      <c r="J76" s="138" t="s">
        <v>480</v>
      </c>
      <c r="K76" s="130">
        <v>2117000</v>
      </c>
      <c r="L76" s="121">
        <f t="shared" si="0"/>
        <v>1</v>
      </c>
      <c r="M76" s="156" t="s">
        <v>164</v>
      </c>
      <c r="N76" s="130"/>
      <c r="O76" s="130">
        <v>2117000</v>
      </c>
      <c r="P76" s="158"/>
    </row>
    <row r="77" spans="1:18" x14ac:dyDescent="0.2">
      <c r="A77" s="147">
        <v>3</v>
      </c>
      <c r="B77" s="147">
        <v>3</v>
      </c>
      <c r="C77" s="143" t="s">
        <v>551</v>
      </c>
      <c r="D77" s="27" t="s">
        <v>128</v>
      </c>
      <c r="E77" s="138" t="s">
        <v>495</v>
      </c>
      <c r="F77" s="142">
        <v>1</v>
      </c>
      <c r="G77" s="138" t="s">
        <v>480</v>
      </c>
      <c r="H77" s="130">
        <v>10000000</v>
      </c>
      <c r="I77" s="142">
        <v>1</v>
      </c>
      <c r="J77" s="138" t="s">
        <v>480</v>
      </c>
      <c r="K77" s="130">
        <v>10000000</v>
      </c>
      <c r="L77" s="121">
        <f t="shared" si="0"/>
        <v>1</v>
      </c>
      <c r="M77" s="156"/>
      <c r="N77" s="130">
        <v>10000000</v>
      </c>
      <c r="O77" s="156"/>
      <c r="P77" s="158"/>
    </row>
    <row r="78" spans="1:18" x14ac:dyDescent="0.2">
      <c r="A78" s="147">
        <v>3</v>
      </c>
      <c r="B78" s="147">
        <v>4</v>
      </c>
      <c r="C78" s="143" t="s">
        <v>536</v>
      </c>
      <c r="D78" s="27" t="s">
        <v>130</v>
      </c>
      <c r="E78" s="138" t="s">
        <v>497</v>
      </c>
      <c r="F78" s="142">
        <v>1</v>
      </c>
      <c r="G78" s="138" t="s">
        <v>501</v>
      </c>
      <c r="H78" s="130">
        <v>1025000</v>
      </c>
      <c r="I78" s="142">
        <v>1</v>
      </c>
      <c r="J78" s="138" t="s">
        <v>501</v>
      </c>
      <c r="K78" s="130">
        <v>1025000</v>
      </c>
      <c r="L78" s="121">
        <f t="shared" si="0"/>
        <v>1</v>
      </c>
      <c r="M78" s="156"/>
      <c r="N78" s="130"/>
      <c r="O78" s="130">
        <v>1025000</v>
      </c>
      <c r="P78" s="158"/>
    </row>
    <row r="79" spans="1:18" x14ac:dyDescent="0.2">
      <c r="A79" s="147">
        <v>3</v>
      </c>
      <c r="B79" s="147">
        <v>4</v>
      </c>
      <c r="C79" s="143" t="s">
        <v>537</v>
      </c>
      <c r="D79" s="27" t="s">
        <v>131</v>
      </c>
      <c r="E79" s="138" t="s">
        <v>498</v>
      </c>
      <c r="F79" s="142">
        <v>1</v>
      </c>
      <c r="G79" s="138" t="s">
        <v>501</v>
      </c>
      <c r="H79" s="130">
        <v>1260000</v>
      </c>
      <c r="I79" s="142"/>
      <c r="J79" s="138"/>
      <c r="K79" s="130">
        <v>0</v>
      </c>
      <c r="L79" s="121">
        <f t="shared" si="0"/>
        <v>0</v>
      </c>
      <c r="M79" s="156"/>
      <c r="N79" s="130"/>
      <c r="O79" s="130">
        <v>0</v>
      </c>
      <c r="P79" s="158"/>
    </row>
    <row r="80" spans="1:18" x14ac:dyDescent="0.2">
      <c r="A80" s="147">
        <v>3</v>
      </c>
      <c r="B80" s="147">
        <v>4</v>
      </c>
      <c r="C80" s="143" t="s">
        <v>547</v>
      </c>
      <c r="D80" s="27" t="s">
        <v>132</v>
      </c>
      <c r="E80" s="138" t="s">
        <v>499</v>
      </c>
      <c r="F80" s="142">
        <v>1</v>
      </c>
      <c r="G80" s="138" t="s">
        <v>501</v>
      </c>
      <c r="H80" s="130">
        <v>1980000</v>
      </c>
      <c r="I80" s="142">
        <v>1</v>
      </c>
      <c r="J80" s="138" t="s">
        <v>501</v>
      </c>
      <c r="K80" s="130">
        <v>1980000</v>
      </c>
      <c r="L80" s="121">
        <f t="shared" si="0"/>
        <v>1</v>
      </c>
      <c r="M80" s="156"/>
      <c r="N80" s="130"/>
      <c r="O80" s="130">
        <v>1980000</v>
      </c>
      <c r="P80" s="158"/>
    </row>
    <row r="81" spans="1:18" ht="22.5" x14ac:dyDescent="0.2">
      <c r="A81" s="147">
        <v>3</v>
      </c>
      <c r="B81" s="147">
        <v>4</v>
      </c>
      <c r="C81" s="143" t="s">
        <v>554</v>
      </c>
      <c r="D81" s="27" t="s">
        <v>133</v>
      </c>
      <c r="E81" s="141" t="s">
        <v>500</v>
      </c>
      <c r="F81" s="142">
        <v>1</v>
      </c>
      <c r="G81" s="138" t="s">
        <v>480</v>
      </c>
      <c r="H81" s="130">
        <v>14200000</v>
      </c>
      <c r="I81" s="142">
        <v>1</v>
      </c>
      <c r="J81" s="138" t="s">
        <v>480</v>
      </c>
      <c r="K81" s="130">
        <v>14200000</v>
      </c>
      <c r="L81" s="121">
        <f t="shared" si="0"/>
        <v>1</v>
      </c>
      <c r="M81" s="156"/>
      <c r="N81" s="130">
        <v>9450000</v>
      </c>
      <c r="O81" s="130">
        <v>4750000</v>
      </c>
      <c r="P81" s="158"/>
      <c r="R81" s="64"/>
    </row>
    <row r="82" spans="1:18" x14ac:dyDescent="0.2">
      <c r="A82" s="147">
        <v>3</v>
      </c>
      <c r="B82" s="147">
        <v>4</v>
      </c>
      <c r="C82" s="143" t="s">
        <v>550</v>
      </c>
      <c r="D82" s="27" t="s">
        <v>134</v>
      </c>
      <c r="E82" s="138" t="s">
        <v>496</v>
      </c>
      <c r="F82" s="142">
        <v>1</v>
      </c>
      <c r="G82" s="138" t="s">
        <v>480</v>
      </c>
      <c r="H82" s="130">
        <v>10500000</v>
      </c>
      <c r="I82" s="142">
        <v>1</v>
      </c>
      <c r="J82" s="138" t="s">
        <v>480</v>
      </c>
      <c r="K82" s="130">
        <v>10500000</v>
      </c>
      <c r="L82" s="121">
        <f t="shared" si="0"/>
        <v>1</v>
      </c>
      <c r="M82" s="156"/>
      <c r="N82" s="130">
        <v>10500000</v>
      </c>
      <c r="O82" s="156"/>
      <c r="P82" s="158"/>
    </row>
    <row r="83" spans="1:18" ht="16.5" customHeight="1" x14ac:dyDescent="0.2">
      <c r="A83" s="127"/>
      <c r="B83" s="127"/>
      <c r="C83" s="128"/>
      <c r="D83" s="117" t="s">
        <v>135</v>
      </c>
      <c r="E83" s="131"/>
      <c r="F83" s="127"/>
      <c r="G83" s="127"/>
      <c r="H83" s="154">
        <v>36503000</v>
      </c>
      <c r="I83" s="129"/>
      <c r="J83" s="129"/>
      <c r="K83" s="154">
        <v>35258000</v>
      </c>
      <c r="L83" s="126">
        <f t="shared" si="0"/>
        <v>0.96589321425636254</v>
      </c>
      <c r="M83" s="159">
        <f>SUM(M84:M90)</f>
        <v>32558000</v>
      </c>
      <c r="N83" s="159">
        <f t="shared" ref="N83:P83" si="3">SUM(N84:N90)</f>
        <v>0</v>
      </c>
      <c r="O83" s="159">
        <f t="shared" si="3"/>
        <v>2700000</v>
      </c>
      <c r="P83" s="159">
        <f t="shared" si="3"/>
        <v>0</v>
      </c>
    </row>
    <row r="84" spans="1:18" x14ac:dyDescent="0.2">
      <c r="A84" s="142">
        <v>4</v>
      </c>
      <c r="B84" s="142">
        <v>2</v>
      </c>
      <c r="C84" s="143" t="s">
        <v>546</v>
      </c>
      <c r="D84" s="27" t="s">
        <v>137</v>
      </c>
      <c r="E84" s="138" t="s">
        <v>502</v>
      </c>
      <c r="F84" s="142">
        <v>1</v>
      </c>
      <c r="G84" s="138" t="s">
        <v>480</v>
      </c>
      <c r="H84" s="130">
        <v>9000000</v>
      </c>
      <c r="I84" s="142">
        <v>1</v>
      </c>
      <c r="J84" s="138" t="s">
        <v>480</v>
      </c>
      <c r="K84" s="130">
        <v>9000000</v>
      </c>
      <c r="L84" s="121">
        <f t="shared" ref="L84:L95" si="4">+K84/H84*100/100</f>
        <v>1</v>
      </c>
      <c r="M84" s="130">
        <v>9000000</v>
      </c>
      <c r="N84" s="160"/>
      <c r="O84" s="158"/>
      <c r="P84" s="158"/>
    </row>
    <row r="85" spans="1:18" x14ac:dyDescent="0.2">
      <c r="A85" s="142">
        <v>4</v>
      </c>
      <c r="B85" s="142">
        <v>3</v>
      </c>
      <c r="C85" s="143" t="s">
        <v>536</v>
      </c>
      <c r="D85" s="114" t="s">
        <v>139</v>
      </c>
      <c r="E85" s="138" t="s">
        <v>503</v>
      </c>
      <c r="F85" s="142">
        <v>1</v>
      </c>
      <c r="G85" s="138" t="s">
        <v>480</v>
      </c>
      <c r="H85" s="130">
        <v>1735000</v>
      </c>
      <c r="I85" s="142">
        <v>1</v>
      </c>
      <c r="J85" s="138" t="s">
        <v>480</v>
      </c>
      <c r="K85" s="130">
        <v>1735000</v>
      </c>
      <c r="L85" s="121">
        <f t="shared" si="4"/>
        <v>1</v>
      </c>
      <c r="M85" s="130">
        <v>1735000</v>
      </c>
      <c r="N85" s="160"/>
      <c r="O85" s="158"/>
      <c r="P85" s="158"/>
    </row>
    <row r="86" spans="1:18" x14ac:dyDescent="0.2">
      <c r="A86" s="142">
        <v>4</v>
      </c>
      <c r="B86" s="142">
        <v>4</v>
      </c>
      <c r="C86" s="143" t="s">
        <v>551</v>
      </c>
      <c r="D86" s="27" t="s">
        <v>140</v>
      </c>
      <c r="E86" s="138" t="s">
        <v>504</v>
      </c>
      <c r="F86" s="142">
        <v>1</v>
      </c>
      <c r="G86" s="138" t="s">
        <v>480</v>
      </c>
      <c r="H86" s="130">
        <v>6550000</v>
      </c>
      <c r="I86" s="142">
        <v>1</v>
      </c>
      <c r="J86" s="138" t="s">
        <v>480</v>
      </c>
      <c r="K86" s="130">
        <v>6550000</v>
      </c>
      <c r="L86" s="121">
        <f t="shared" si="4"/>
        <v>1</v>
      </c>
      <c r="M86" s="130">
        <v>6550000</v>
      </c>
      <c r="N86" s="160"/>
      <c r="O86" s="158"/>
      <c r="P86" s="158"/>
    </row>
    <row r="87" spans="1:18" ht="22.5" x14ac:dyDescent="0.2">
      <c r="A87" s="142">
        <v>4</v>
      </c>
      <c r="B87" s="142">
        <v>6</v>
      </c>
      <c r="C87" s="143" t="s">
        <v>536</v>
      </c>
      <c r="D87" s="113" t="s">
        <v>180</v>
      </c>
      <c r="E87" s="138" t="s">
        <v>505</v>
      </c>
      <c r="F87" s="142">
        <v>1</v>
      </c>
      <c r="G87" s="138" t="s">
        <v>480</v>
      </c>
      <c r="H87" s="130">
        <v>2523000</v>
      </c>
      <c r="I87" s="142">
        <v>1</v>
      </c>
      <c r="J87" s="138" t="s">
        <v>480</v>
      </c>
      <c r="K87" s="130">
        <v>2523000</v>
      </c>
      <c r="L87" s="121">
        <f t="shared" si="4"/>
        <v>1</v>
      </c>
      <c r="M87" s="130">
        <v>2523000</v>
      </c>
      <c r="N87" s="160"/>
      <c r="O87" s="158"/>
      <c r="P87" s="158"/>
    </row>
    <row r="88" spans="1:18" x14ac:dyDescent="0.2">
      <c r="A88" s="142">
        <v>4</v>
      </c>
      <c r="B88" s="142">
        <v>7</v>
      </c>
      <c r="C88" s="143" t="s">
        <v>536</v>
      </c>
      <c r="D88" s="27" t="s">
        <v>143</v>
      </c>
      <c r="E88" s="138" t="s">
        <v>506</v>
      </c>
      <c r="F88" s="142">
        <v>1</v>
      </c>
      <c r="G88" s="138" t="s">
        <v>507</v>
      </c>
      <c r="H88" s="130">
        <v>2300000</v>
      </c>
      <c r="I88" s="142">
        <v>1</v>
      </c>
      <c r="J88" s="138" t="s">
        <v>507</v>
      </c>
      <c r="K88" s="130">
        <v>2300000</v>
      </c>
      <c r="L88" s="121">
        <f t="shared" si="4"/>
        <v>1</v>
      </c>
      <c r="M88" s="130"/>
      <c r="N88" s="160"/>
      <c r="O88" s="130">
        <v>2300000</v>
      </c>
      <c r="P88" s="158"/>
    </row>
    <row r="89" spans="1:18" ht="22.5" x14ac:dyDescent="0.2">
      <c r="A89" s="142">
        <v>4</v>
      </c>
      <c r="B89" s="142">
        <v>7</v>
      </c>
      <c r="C89" s="143" t="s">
        <v>538</v>
      </c>
      <c r="D89" s="113" t="s">
        <v>181</v>
      </c>
      <c r="E89" s="141" t="s">
        <v>510</v>
      </c>
      <c r="F89" s="142">
        <v>1</v>
      </c>
      <c r="G89" s="138" t="s">
        <v>480</v>
      </c>
      <c r="H89" s="130">
        <v>12750000</v>
      </c>
      <c r="I89" s="142">
        <v>1</v>
      </c>
      <c r="J89" s="138" t="s">
        <v>480</v>
      </c>
      <c r="K89" s="130">
        <v>12750000</v>
      </c>
      <c r="L89" s="121">
        <f t="shared" si="4"/>
        <v>1</v>
      </c>
      <c r="M89" s="130">
        <v>12750000</v>
      </c>
      <c r="N89" s="160"/>
      <c r="O89" s="158"/>
      <c r="P89" s="158"/>
    </row>
    <row r="90" spans="1:18" x14ac:dyDescent="0.2">
      <c r="A90" s="142">
        <v>4</v>
      </c>
      <c r="B90" s="142">
        <v>7</v>
      </c>
      <c r="C90" s="143" t="s">
        <v>542</v>
      </c>
      <c r="D90" s="27" t="s">
        <v>144</v>
      </c>
      <c r="E90" s="138" t="s">
        <v>508</v>
      </c>
      <c r="F90" s="142">
        <v>4</v>
      </c>
      <c r="G90" s="138" t="s">
        <v>509</v>
      </c>
      <c r="H90" s="130">
        <v>1645000</v>
      </c>
      <c r="I90" s="142">
        <v>4</v>
      </c>
      <c r="J90" s="138" t="s">
        <v>509</v>
      </c>
      <c r="K90" s="130">
        <v>400000</v>
      </c>
      <c r="L90" s="121">
        <f t="shared" si="4"/>
        <v>0.24316109422492402</v>
      </c>
      <c r="M90" s="130"/>
      <c r="N90" s="160"/>
      <c r="O90" s="130">
        <v>400000</v>
      </c>
      <c r="P90" s="158"/>
    </row>
    <row r="91" spans="1:18" ht="25.5" customHeight="1" x14ac:dyDescent="0.2">
      <c r="A91" s="124"/>
      <c r="B91" s="124"/>
      <c r="C91" s="115"/>
      <c r="D91" s="116" t="s">
        <v>182</v>
      </c>
      <c r="E91" s="139"/>
      <c r="F91" s="124"/>
      <c r="G91" s="124"/>
      <c r="H91" s="153">
        <v>15000000</v>
      </c>
      <c r="I91" s="124"/>
      <c r="J91" s="124"/>
      <c r="K91" s="153">
        <v>8000000</v>
      </c>
      <c r="L91" s="126">
        <f t="shared" si="4"/>
        <v>0.53333333333333333</v>
      </c>
      <c r="M91" s="132">
        <f>SUM(M92:M94)</f>
        <v>8000000</v>
      </c>
      <c r="N91" s="132">
        <f t="shared" ref="N91:P91" si="5">SUM(N92:N94)</f>
        <v>0</v>
      </c>
      <c r="O91" s="132">
        <f t="shared" si="5"/>
        <v>0</v>
      </c>
      <c r="P91" s="132">
        <f t="shared" si="5"/>
        <v>0</v>
      </c>
    </row>
    <row r="92" spans="1:18" x14ac:dyDescent="0.2">
      <c r="A92" s="142">
        <v>5</v>
      </c>
      <c r="B92" s="142">
        <v>1</v>
      </c>
      <c r="C92" s="143" t="s">
        <v>543</v>
      </c>
      <c r="D92" s="27" t="s">
        <v>146</v>
      </c>
      <c r="E92" s="138" t="s">
        <v>511</v>
      </c>
      <c r="F92" s="142">
        <v>1</v>
      </c>
      <c r="G92" s="138" t="s">
        <v>480</v>
      </c>
      <c r="H92" s="130">
        <v>5000000</v>
      </c>
      <c r="I92" s="142">
        <v>1</v>
      </c>
      <c r="J92" s="138" t="s">
        <v>480</v>
      </c>
      <c r="K92" s="130">
        <v>3000000</v>
      </c>
      <c r="L92" s="121">
        <f t="shared" si="4"/>
        <v>0.6</v>
      </c>
      <c r="M92" s="130">
        <v>3000000</v>
      </c>
      <c r="N92" s="160"/>
      <c r="O92" s="158"/>
      <c r="P92" s="158"/>
    </row>
    <row r="93" spans="1:18" x14ac:dyDescent="0.2">
      <c r="A93" s="142">
        <v>5</v>
      </c>
      <c r="B93" s="142">
        <v>2</v>
      </c>
      <c r="C93" s="143" t="s">
        <v>543</v>
      </c>
      <c r="D93" s="27" t="s">
        <v>149</v>
      </c>
      <c r="E93" s="138" t="s">
        <v>512</v>
      </c>
      <c r="F93" s="142">
        <v>1</v>
      </c>
      <c r="G93" s="138" t="s">
        <v>480</v>
      </c>
      <c r="H93" s="130">
        <v>5000000</v>
      </c>
      <c r="I93" s="142">
        <v>1</v>
      </c>
      <c r="J93" s="138" t="s">
        <v>480</v>
      </c>
      <c r="K93" s="130">
        <v>5000000</v>
      </c>
      <c r="L93" s="121">
        <f t="shared" si="4"/>
        <v>1</v>
      </c>
      <c r="M93" s="130">
        <v>5000000</v>
      </c>
      <c r="N93" s="160"/>
      <c r="O93" s="158"/>
      <c r="P93" s="158"/>
    </row>
    <row r="94" spans="1:18" x14ac:dyDescent="0.2">
      <c r="A94" s="142">
        <v>5</v>
      </c>
      <c r="B94" s="142">
        <v>3</v>
      </c>
      <c r="C94" s="143" t="s">
        <v>543</v>
      </c>
      <c r="D94" s="27" t="s">
        <v>151</v>
      </c>
      <c r="E94" s="138" t="s">
        <v>513</v>
      </c>
      <c r="F94" s="142">
        <v>1</v>
      </c>
      <c r="G94" s="138" t="s">
        <v>480</v>
      </c>
      <c r="H94" s="130">
        <v>5000000</v>
      </c>
      <c r="I94" s="111"/>
      <c r="J94" s="111"/>
      <c r="K94" s="130">
        <v>0</v>
      </c>
      <c r="L94" s="121">
        <f t="shared" si="4"/>
        <v>0</v>
      </c>
      <c r="M94" s="130">
        <v>0</v>
      </c>
      <c r="N94" s="160"/>
      <c r="O94" s="158"/>
      <c r="P94" s="158"/>
    </row>
    <row r="95" spans="1:18" ht="27" customHeight="1" x14ac:dyDescent="0.2">
      <c r="A95" s="124"/>
      <c r="B95" s="124"/>
      <c r="C95" s="124"/>
      <c r="D95" s="32" t="s">
        <v>152</v>
      </c>
      <c r="E95" s="124"/>
      <c r="F95" s="124"/>
      <c r="G95" s="124"/>
      <c r="H95" s="155">
        <v>2472253425</v>
      </c>
      <c r="I95" s="124"/>
      <c r="J95" s="124"/>
      <c r="K95" s="155">
        <v>2410151703</v>
      </c>
      <c r="L95" s="126">
        <f t="shared" si="4"/>
        <v>0.97488051937879305</v>
      </c>
      <c r="M95" s="132">
        <v>1158500650</v>
      </c>
      <c r="N95" s="132">
        <v>777156320</v>
      </c>
      <c r="O95" s="132">
        <v>369420809</v>
      </c>
      <c r="P95" s="132">
        <f>+P91+P83+P65+P46+P20</f>
        <v>105000000</v>
      </c>
    </row>
    <row r="96" spans="1:18" x14ac:dyDescent="0.2">
      <c r="M96" s="134"/>
    </row>
    <row r="97" spans="10:16" x14ac:dyDescent="0.2">
      <c r="K97" s="136"/>
      <c r="N97" s="168" t="s">
        <v>556</v>
      </c>
      <c r="O97" s="168"/>
      <c r="P97" s="168"/>
    </row>
    <row r="98" spans="10:16" x14ac:dyDescent="0.2">
      <c r="K98" s="66"/>
      <c r="M98" s="66"/>
      <c r="N98" s="169" t="s">
        <v>557</v>
      </c>
      <c r="O98" s="169"/>
      <c r="P98" s="169"/>
    </row>
    <row r="99" spans="10:16" x14ac:dyDescent="0.2">
      <c r="N99" s="148"/>
      <c r="O99" s="148"/>
      <c r="P99" s="148"/>
    </row>
    <row r="100" spans="10:16" x14ac:dyDescent="0.2">
      <c r="J100" t="s">
        <v>164</v>
      </c>
      <c r="N100" s="149"/>
      <c r="O100" s="148"/>
      <c r="P100" s="148"/>
    </row>
    <row r="101" spans="10:16" x14ac:dyDescent="0.2">
      <c r="N101" s="148"/>
      <c r="O101" s="148"/>
      <c r="P101" s="148"/>
    </row>
    <row r="102" spans="10:16" x14ac:dyDescent="0.2">
      <c r="N102" s="148"/>
      <c r="O102" s="148"/>
      <c r="P102" s="148"/>
    </row>
    <row r="103" spans="10:16" x14ac:dyDescent="0.2">
      <c r="N103" s="148"/>
      <c r="O103" s="148"/>
      <c r="P103" s="148"/>
    </row>
    <row r="104" spans="10:16" x14ac:dyDescent="0.2">
      <c r="N104" s="168" t="s">
        <v>418</v>
      </c>
      <c r="O104" s="168"/>
      <c r="P104" s="168"/>
    </row>
  </sheetData>
  <mergeCells count="23">
    <mergeCell ref="A18:C18"/>
    <mergeCell ref="A15:C17"/>
    <mergeCell ref="F16:H16"/>
    <mergeCell ref="I16:L16"/>
    <mergeCell ref="D15:D17"/>
    <mergeCell ref="E15:E17"/>
    <mergeCell ref="F15:L15"/>
    <mergeCell ref="N97:P97"/>
    <mergeCell ref="N98:P98"/>
    <mergeCell ref="N104:P104"/>
    <mergeCell ref="D1:N1"/>
    <mergeCell ref="D2:N2"/>
    <mergeCell ref="D3:N3"/>
    <mergeCell ref="D4:N4"/>
    <mergeCell ref="D5:N5"/>
    <mergeCell ref="A6:P6"/>
    <mergeCell ref="A7:P7"/>
    <mergeCell ref="A8:P8"/>
    <mergeCell ref="M15:P15"/>
    <mergeCell ref="M16:M17"/>
    <mergeCell ref="N16:N17"/>
    <mergeCell ref="O16:O17"/>
    <mergeCell ref="P16:P17"/>
  </mergeCells>
  <pageMargins left="0.31496062992125984" right="0.31496062992125984" top="0.55118110236220474" bottom="0.35433070866141736" header="0.31496062992125984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Realisasi APBDes 2019</vt:lpstr>
      <vt:lpstr>Realisasi Keg.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2020-02-13T14:09:49Z</cp:lastPrinted>
  <dcterms:created xsi:type="dcterms:W3CDTF">2020-01-04T14:10:41Z</dcterms:created>
  <dcterms:modified xsi:type="dcterms:W3CDTF">2020-04-17T01:51:09Z</dcterms:modified>
</cp:coreProperties>
</file>